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Piotr\Desktop\OPERON\książka\konultacja_4_arkusze\Arkusz 2 2020 - zapas\rozwiązania\Zadanie 4\"/>
    </mc:Choice>
  </mc:AlternateContent>
  <xr:revisionPtr revIDLastSave="0" documentId="13_ncr:1_{DAC554D1-C61F-49EF-AB06-741070A1954E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6.1-3" sheetId="2" r:id="rId1"/>
    <sheet name="6.4" sheetId="3" r:id="rId2"/>
    <sheet name="6.5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L10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J18" i="4"/>
  <c r="L18" i="4" s="1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L31" i="4" s="1"/>
  <c r="J32" i="4"/>
  <c r="L32" i="4" s="1"/>
  <c r="J33" i="4"/>
  <c r="L33" i="4" s="1"/>
  <c r="J34" i="4"/>
  <c r="L34" i="4" s="1"/>
  <c r="J35" i="4"/>
  <c r="L35" i="4" s="1"/>
  <c r="J36" i="4"/>
  <c r="J37" i="4"/>
  <c r="J38" i="4"/>
  <c r="J39" i="4"/>
  <c r="J40" i="4"/>
  <c r="J41" i="4"/>
  <c r="J42" i="4"/>
  <c r="L42" i="4" s="1"/>
  <c r="J43" i="4"/>
  <c r="L43" i="4" s="1"/>
  <c r="J44" i="4"/>
  <c r="L44" i="4" s="1"/>
  <c r="J45" i="4"/>
  <c r="L45" i="4" s="1"/>
  <c r="J46" i="4"/>
  <c r="L46" i="4" s="1"/>
  <c r="J47" i="4"/>
  <c r="L47" i="4" s="1"/>
  <c r="J48" i="4"/>
  <c r="L48" i="4" s="1"/>
  <c r="J49" i="4"/>
  <c r="L49" i="4" s="1"/>
  <c r="J50" i="4"/>
  <c r="L50" i="4" s="1"/>
  <c r="J51" i="4"/>
  <c r="L51" i="4" s="1"/>
  <c r="J52" i="4"/>
  <c r="J53" i="4"/>
  <c r="J54" i="4"/>
  <c r="J55" i="4"/>
  <c r="J56" i="4"/>
  <c r="J57" i="4"/>
  <c r="J58" i="4"/>
  <c r="L58" i="4" s="1"/>
  <c r="J59" i="4"/>
  <c r="L59" i="4" s="1"/>
  <c r="J60" i="4"/>
  <c r="L60" i="4" s="1"/>
  <c r="J61" i="4"/>
  <c r="L61" i="4" s="1"/>
  <c r="J62" i="4"/>
  <c r="L62" i="4" s="1"/>
  <c r="J3" i="4"/>
  <c r="L3" i="4" s="1"/>
  <c r="L17" i="4"/>
  <c r="L19" i="4"/>
  <c r="L20" i="4"/>
  <c r="L21" i="4"/>
  <c r="L22" i="4"/>
  <c r="L23" i="4"/>
  <c r="L36" i="4"/>
  <c r="L38" i="4"/>
  <c r="L39" i="4"/>
  <c r="L54" i="4"/>
  <c r="L55" i="4"/>
  <c r="L4" i="4"/>
  <c r="L5" i="4"/>
  <c r="L6" i="4"/>
  <c r="L7" i="4"/>
  <c r="L8" i="4"/>
  <c r="L9" i="4"/>
  <c r="L24" i="4"/>
  <c r="L25" i="4"/>
  <c r="L26" i="4"/>
  <c r="L27" i="4"/>
  <c r="L28" i="4"/>
  <c r="L29" i="4"/>
  <c r="L30" i="4"/>
  <c r="L37" i="4"/>
  <c r="L40" i="4"/>
  <c r="L41" i="4"/>
  <c r="L52" i="4"/>
  <c r="L53" i="4"/>
  <c r="L56" i="4"/>
  <c r="L57" i="4"/>
  <c r="G5" i="4"/>
  <c r="G7" i="4"/>
  <c r="G8" i="4"/>
  <c r="G10" i="4"/>
  <c r="G11" i="4"/>
  <c r="G13" i="4"/>
  <c r="G14" i="4"/>
  <c r="G16" i="4"/>
  <c r="G17" i="4"/>
  <c r="G19" i="4"/>
  <c r="G20" i="4"/>
  <c r="G22" i="4"/>
  <c r="G23" i="4"/>
  <c r="G25" i="4"/>
  <c r="G26" i="4"/>
  <c r="G28" i="4"/>
  <c r="G29" i="4"/>
  <c r="G31" i="4"/>
  <c r="G32" i="4"/>
  <c r="G34" i="4"/>
  <c r="G35" i="4"/>
  <c r="G37" i="4"/>
  <c r="G38" i="4"/>
  <c r="G40" i="4"/>
  <c r="G41" i="4"/>
  <c r="G43" i="4"/>
  <c r="G44" i="4"/>
  <c r="G46" i="4"/>
  <c r="G47" i="4"/>
  <c r="G49" i="4"/>
  <c r="G50" i="4"/>
  <c r="G52" i="4"/>
  <c r="G53" i="4"/>
  <c r="G55" i="4"/>
  <c r="G56" i="4"/>
  <c r="G58" i="4"/>
  <c r="G59" i="4"/>
  <c r="G61" i="4"/>
  <c r="G62" i="4"/>
  <c r="G4" i="4"/>
  <c r="G6" i="2" l="1"/>
  <c r="G7" i="2"/>
  <c r="G9" i="2"/>
  <c r="G10" i="2"/>
  <c r="G12" i="2"/>
  <c r="G13" i="2"/>
  <c r="G15" i="2"/>
  <c r="G16" i="2"/>
  <c r="G18" i="2"/>
  <c r="G19" i="2"/>
  <c r="G21" i="2"/>
  <c r="G22" i="2"/>
  <c r="G24" i="2"/>
  <c r="G25" i="2"/>
  <c r="G27" i="2"/>
  <c r="G28" i="2"/>
  <c r="G30" i="2"/>
  <c r="G31" i="2"/>
  <c r="G33" i="2"/>
  <c r="G34" i="2"/>
  <c r="G36" i="2"/>
  <c r="G37" i="2"/>
  <c r="G39" i="2"/>
  <c r="G40" i="2"/>
  <c r="G42" i="2"/>
  <c r="G43" i="2"/>
  <c r="G45" i="2"/>
  <c r="G46" i="2"/>
  <c r="G48" i="2"/>
  <c r="G49" i="2"/>
  <c r="G51" i="2"/>
  <c r="G52" i="2"/>
  <c r="G54" i="2"/>
  <c r="G55" i="2"/>
  <c r="G57" i="2"/>
  <c r="G58" i="2"/>
  <c r="G60" i="2"/>
  <c r="G61" i="2"/>
  <c r="G4" i="2"/>
  <c r="D62" i="2"/>
  <c r="L1" i="4" l="1"/>
  <c r="F1" i="4" l="1"/>
  <c r="I1" i="4"/>
  <c r="F3" i="4" l="1"/>
  <c r="I3" i="4" s="1"/>
  <c r="O8" i="2"/>
  <c r="F2" i="2" l="1"/>
  <c r="D62" i="4"/>
  <c r="H62" i="4" s="1"/>
  <c r="D61" i="4"/>
  <c r="H61" i="4" s="1"/>
  <c r="D60" i="4"/>
  <c r="D59" i="4"/>
  <c r="H59" i="4" s="1"/>
  <c r="D58" i="4"/>
  <c r="H58" i="4" s="1"/>
  <c r="D57" i="4"/>
  <c r="E57" i="4" s="1"/>
  <c r="D56" i="4"/>
  <c r="E56" i="4" s="1"/>
  <c r="D55" i="4"/>
  <c r="H55" i="4" s="1"/>
  <c r="D54" i="4"/>
  <c r="H54" i="4" s="1"/>
  <c r="E53" i="4"/>
  <c r="D53" i="4"/>
  <c r="H53" i="4" s="1"/>
  <c r="D52" i="4"/>
  <c r="D51" i="4"/>
  <c r="H51" i="4" s="1"/>
  <c r="D50" i="4"/>
  <c r="E50" i="4" s="1"/>
  <c r="D49" i="4"/>
  <c r="E49" i="4" s="1"/>
  <c r="D48" i="4"/>
  <c r="D47" i="4"/>
  <c r="H47" i="4" s="1"/>
  <c r="D46" i="4"/>
  <c r="H46" i="4" s="1"/>
  <c r="D45" i="4"/>
  <c r="H45" i="4" s="1"/>
  <c r="D44" i="4"/>
  <c r="D43" i="4"/>
  <c r="E42" i="4"/>
  <c r="D42" i="4"/>
  <c r="D41" i="4"/>
  <c r="H41" i="4" s="1"/>
  <c r="D40" i="4"/>
  <c r="D39" i="4"/>
  <c r="H39" i="4" s="1"/>
  <c r="D38" i="4"/>
  <c r="H38" i="4" s="1"/>
  <c r="D37" i="4"/>
  <c r="H37" i="4" s="1"/>
  <c r="D36" i="4"/>
  <c r="E36" i="4" s="1"/>
  <c r="D35" i="4"/>
  <c r="D34" i="4"/>
  <c r="H34" i="4" s="1"/>
  <c r="D33" i="4"/>
  <c r="H33" i="4" s="1"/>
  <c r="D32" i="4"/>
  <c r="D31" i="4"/>
  <c r="H31" i="4" s="1"/>
  <c r="D30" i="4"/>
  <c r="H30" i="4" s="1"/>
  <c r="D29" i="4"/>
  <c r="E29" i="4" s="1"/>
  <c r="D28" i="4"/>
  <c r="E28" i="4" s="1"/>
  <c r="D27" i="4"/>
  <c r="H27" i="4" s="1"/>
  <c r="D26" i="4"/>
  <c r="H26" i="4" s="1"/>
  <c r="D25" i="4"/>
  <c r="H25" i="4" s="1"/>
  <c r="D24" i="4"/>
  <c r="D23" i="4"/>
  <c r="D22" i="4"/>
  <c r="E22" i="4" s="1"/>
  <c r="D21" i="4"/>
  <c r="E21" i="4" s="1"/>
  <c r="D20" i="4"/>
  <c r="D19" i="4"/>
  <c r="D18" i="4"/>
  <c r="H18" i="4" s="1"/>
  <c r="D17" i="4"/>
  <c r="H17" i="4" s="1"/>
  <c r="D16" i="4"/>
  <c r="H16" i="4" s="1"/>
  <c r="D15" i="4"/>
  <c r="E15" i="4" s="1"/>
  <c r="D14" i="4"/>
  <c r="E14" i="4" s="1"/>
  <c r="D13" i="4"/>
  <c r="H13" i="4" s="1"/>
  <c r="D12" i="4"/>
  <c r="H12" i="4" s="1"/>
  <c r="D11" i="4"/>
  <c r="H11" i="4" s="1"/>
  <c r="D10" i="4"/>
  <c r="D9" i="4"/>
  <c r="H9" i="4" s="1"/>
  <c r="D8" i="4"/>
  <c r="E8" i="4" s="1"/>
  <c r="D7" i="4"/>
  <c r="E7" i="4" s="1"/>
  <c r="D6" i="4"/>
  <c r="D5" i="4"/>
  <c r="H5" i="4" s="1"/>
  <c r="D4" i="4"/>
  <c r="H4" i="4" s="1"/>
  <c r="D3" i="4"/>
  <c r="E3" i="4" s="1"/>
  <c r="E32" i="4" l="1"/>
  <c r="H32" i="4"/>
  <c r="E33" i="4"/>
  <c r="E54" i="4"/>
  <c r="E24" i="4"/>
  <c r="H24" i="4"/>
  <c r="E45" i="4"/>
  <c r="E25" i="4"/>
  <c r="E60" i="4"/>
  <c r="H60" i="4"/>
  <c r="E17" i="4"/>
  <c r="E40" i="4"/>
  <c r="H40" i="4"/>
  <c r="E61" i="4"/>
  <c r="E18" i="4"/>
  <c r="E19" i="4"/>
  <c r="H19" i="4"/>
  <c r="E41" i="4"/>
  <c r="E52" i="4"/>
  <c r="H52" i="4"/>
  <c r="E62" i="4"/>
  <c r="E11" i="4"/>
  <c r="E44" i="4"/>
  <c r="H44" i="4"/>
  <c r="E12" i="4"/>
  <c r="E23" i="4"/>
  <c r="H23" i="4"/>
  <c r="E34" i="4"/>
  <c r="E46" i="4"/>
  <c r="E4" i="4"/>
  <c r="E26" i="4"/>
  <c r="E37" i="4"/>
  <c r="E48" i="4"/>
  <c r="H48" i="4"/>
  <c r="E58" i="4"/>
  <c r="E6" i="4"/>
  <c r="H6" i="4"/>
  <c r="E16" i="4"/>
  <c r="E38" i="4"/>
  <c r="E30" i="4"/>
  <c r="E10" i="4"/>
  <c r="H10" i="4"/>
  <c r="E20" i="4"/>
  <c r="H20" i="4"/>
  <c r="E13" i="4"/>
  <c r="E5" i="4"/>
  <c r="E55" i="4"/>
  <c r="E9" i="4"/>
  <c r="E47" i="4"/>
  <c r="E51" i="4"/>
  <c r="E39" i="4"/>
  <c r="E31" i="4"/>
  <c r="E35" i="4"/>
  <c r="E43" i="4"/>
  <c r="E27" i="4"/>
  <c r="E59" i="4"/>
  <c r="D61" i="2"/>
  <c r="H61" i="2" s="1"/>
  <c r="D60" i="2"/>
  <c r="D59" i="2"/>
  <c r="D58" i="2"/>
  <c r="H58" i="2" s="1"/>
  <c r="D57" i="2"/>
  <c r="H57" i="2" s="1"/>
  <c r="D56" i="2"/>
  <c r="E56" i="2" s="1"/>
  <c r="D55" i="2"/>
  <c r="E55" i="2" s="1"/>
  <c r="D54" i="2"/>
  <c r="H54" i="2" s="1"/>
  <c r="D53" i="2"/>
  <c r="H53" i="2" s="1"/>
  <c r="D52" i="2"/>
  <c r="H52" i="2" s="1"/>
  <c r="D51" i="2"/>
  <c r="D50" i="2"/>
  <c r="H50" i="2" s="1"/>
  <c r="D49" i="2"/>
  <c r="E49" i="2" s="1"/>
  <c r="D48" i="2"/>
  <c r="E48" i="2" s="1"/>
  <c r="D47" i="2"/>
  <c r="D46" i="2"/>
  <c r="H46" i="2" s="1"/>
  <c r="D45" i="2"/>
  <c r="H45" i="2" s="1"/>
  <c r="D44" i="2"/>
  <c r="D43" i="2"/>
  <c r="D42" i="2"/>
  <c r="E42" i="2" s="1"/>
  <c r="D41" i="2"/>
  <c r="E41" i="2" s="1"/>
  <c r="D40" i="2"/>
  <c r="H40" i="2" s="1"/>
  <c r="D39" i="2"/>
  <c r="D38" i="2"/>
  <c r="D37" i="2"/>
  <c r="H37" i="2" s="1"/>
  <c r="D36" i="2"/>
  <c r="H36" i="2" s="1"/>
  <c r="D35" i="2"/>
  <c r="E35" i="2" s="1"/>
  <c r="D34" i="2"/>
  <c r="E34" i="2" s="1"/>
  <c r="D33" i="2"/>
  <c r="H33" i="2" s="1"/>
  <c r="D32" i="2"/>
  <c r="D31" i="2"/>
  <c r="D30" i="2"/>
  <c r="D29" i="2"/>
  <c r="H29" i="2" s="1"/>
  <c r="D28" i="2"/>
  <c r="E28" i="2" s="1"/>
  <c r="D27" i="2"/>
  <c r="E27" i="2" s="1"/>
  <c r="D26" i="2"/>
  <c r="D25" i="2"/>
  <c r="H25" i="2" s="1"/>
  <c r="D24" i="2"/>
  <c r="D23" i="2"/>
  <c r="D22" i="2"/>
  <c r="H22" i="2" s="1"/>
  <c r="D21" i="2"/>
  <c r="E21" i="2" s="1"/>
  <c r="D20" i="2"/>
  <c r="E20" i="2" s="1"/>
  <c r="D19" i="2"/>
  <c r="D18" i="2"/>
  <c r="D17" i="2"/>
  <c r="H17" i="2" s="1"/>
  <c r="D16" i="2"/>
  <c r="H16" i="2" s="1"/>
  <c r="D15" i="2"/>
  <c r="H15" i="2" s="1"/>
  <c r="D14" i="2"/>
  <c r="E14" i="2" s="1"/>
  <c r="D13" i="2"/>
  <c r="E13" i="2" s="1"/>
  <c r="D12" i="2"/>
  <c r="H12" i="2" s="1"/>
  <c r="D11" i="2"/>
  <c r="H11" i="2" s="1"/>
  <c r="D10" i="2"/>
  <c r="H10" i="2" s="1"/>
  <c r="D9" i="2"/>
  <c r="D8" i="2"/>
  <c r="H8" i="2" s="1"/>
  <c r="D7" i="2"/>
  <c r="D6" i="2"/>
  <c r="D5" i="2"/>
  <c r="D4" i="2"/>
  <c r="H4" i="2" s="1"/>
  <c r="G3" i="2"/>
  <c r="D3" i="2"/>
  <c r="I2" i="2"/>
  <c r="K2" i="2" s="1"/>
  <c r="D2" i="2"/>
  <c r="E2" i="2" s="1"/>
  <c r="E6" i="2" l="1"/>
  <c r="E32" i="2"/>
  <c r="H32" i="2"/>
  <c r="E33" i="2"/>
  <c r="E45" i="2"/>
  <c r="E57" i="2"/>
  <c r="E46" i="2"/>
  <c r="E22" i="2"/>
  <c r="E10" i="2"/>
  <c r="E38" i="2"/>
  <c r="H38" i="2"/>
  <c r="E51" i="2"/>
  <c r="H51" i="2"/>
  <c r="E16" i="2"/>
  <c r="E8" i="2"/>
  <c r="E9" i="2"/>
  <c r="H9" i="2"/>
  <c r="E59" i="2"/>
  <c r="H59" i="2"/>
  <c r="E60" i="2"/>
  <c r="H60" i="2"/>
  <c r="E36" i="2"/>
  <c r="E26" i="2"/>
  <c r="H26" i="2"/>
  <c r="E39" i="2"/>
  <c r="H39" i="2"/>
  <c r="E3" i="2"/>
  <c r="H3" i="2"/>
  <c r="E40" i="2"/>
  <c r="E30" i="2"/>
  <c r="H30" i="2"/>
  <c r="E54" i="2"/>
  <c r="E19" i="2"/>
  <c r="H19" i="2"/>
  <c r="E44" i="2"/>
  <c r="H44" i="2"/>
  <c r="E47" i="2"/>
  <c r="H47" i="2"/>
  <c r="E23" i="2"/>
  <c r="H23" i="2"/>
  <c r="E24" i="2"/>
  <c r="H24" i="2"/>
  <c r="R2" i="2"/>
  <c r="E52" i="2"/>
  <c r="E5" i="2"/>
  <c r="H5" i="2"/>
  <c r="E18" i="2"/>
  <c r="H18" i="2"/>
  <c r="E31" i="2"/>
  <c r="H31" i="2"/>
  <c r="E43" i="2"/>
  <c r="H43" i="2"/>
  <c r="F4" i="4"/>
  <c r="E4" i="2"/>
  <c r="E12" i="2"/>
  <c r="E61" i="2"/>
  <c r="E17" i="2"/>
  <c r="E29" i="2"/>
  <c r="E53" i="2"/>
  <c r="E11" i="2"/>
  <c r="E25" i="2"/>
  <c r="E15" i="2"/>
  <c r="F3" i="2"/>
  <c r="I3" i="2" s="1"/>
  <c r="K3" i="2" s="1"/>
  <c r="R3" i="2" s="1"/>
  <c r="E7" i="2"/>
  <c r="J2" i="2"/>
  <c r="L2" i="2" s="1"/>
  <c r="E50" i="2"/>
  <c r="E58" i="2"/>
  <c r="E37" i="2"/>
  <c r="S2" i="2" l="1"/>
  <c r="K3" i="4"/>
  <c r="M3" i="4" s="1"/>
  <c r="I4" i="4"/>
  <c r="F4" i="2"/>
  <c r="I4" i="2" s="1"/>
  <c r="K4" i="2" s="1"/>
  <c r="J3" i="2"/>
  <c r="L3" i="2" s="1"/>
  <c r="S3" i="2" s="1"/>
  <c r="R4" i="2" l="1"/>
  <c r="F5" i="4"/>
  <c r="I5" i="4" s="1"/>
  <c r="F6" i="4" s="1"/>
  <c r="G6" i="4" s="1"/>
  <c r="K4" i="4"/>
  <c r="M4" i="4" s="1"/>
  <c r="F5" i="2"/>
  <c r="J4" i="2"/>
  <c r="L4" i="2" s="1"/>
  <c r="S4" i="2" s="1"/>
  <c r="I6" i="4" l="1"/>
  <c r="G5" i="2"/>
  <c r="I5" i="2" s="1"/>
  <c r="K5" i="2" l="1"/>
  <c r="H6" i="2"/>
  <c r="F6" i="2"/>
  <c r="K5" i="4"/>
  <c r="M5" i="4" s="1"/>
  <c r="F7" i="4"/>
  <c r="K6" i="4"/>
  <c r="M6" i="4" s="1"/>
  <c r="J5" i="2"/>
  <c r="L5" i="2" s="1"/>
  <c r="H7" i="4" l="1"/>
  <c r="I7" i="4" s="1"/>
  <c r="S5" i="2"/>
  <c r="R5" i="2"/>
  <c r="K7" i="4" l="1"/>
  <c r="M7" i="4" s="1"/>
  <c r="F8" i="4"/>
  <c r="K8" i="4" l="1"/>
  <c r="M8" i="4" s="1"/>
  <c r="H8" i="4"/>
  <c r="I8" i="4" s="1"/>
  <c r="F9" i="4" s="1"/>
  <c r="G9" i="4" s="1"/>
  <c r="I9" i="4" l="1"/>
  <c r="F10" i="4" l="1"/>
  <c r="I10" i="4" l="1"/>
  <c r="K9" i="4"/>
  <c r="M9" i="4" s="1"/>
  <c r="F11" i="4" l="1"/>
  <c r="K10" i="4"/>
  <c r="M10" i="4" s="1"/>
  <c r="I11" i="4" l="1"/>
  <c r="F12" i="4" l="1"/>
  <c r="G12" i="4" s="1"/>
  <c r="I12" i="4" l="1"/>
  <c r="K11" i="4"/>
  <c r="M11" i="4" s="1"/>
  <c r="F13" i="4" l="1"/>
  <c r="I13" i="4" s="1"/>
  <c r="K12" i="4" l="1"/>
  <c r="M12" i="4" s="1"/>
  <c r="F14" i="4"/>
  <c r="H14" i="4" s="1"/>
  <c r="I14" i="4" l="1"/>
  <c r="K13" i="4"/>
  <c r="M13" i="4" s="1"/>
  <c r="K14" i="4" l="1"/>
  <c r="M14" i="4" s="1"/>
  <c r="F15" i="4"/>
  <c r="G15" i="4" s="1"/>
  <c r="H15" i="4" l="1"/>
  <c r="I15" i="4" l="1"/>
  <c r="F16" i="4" l="1"/>
  <c r="I16" i="4" l="1"/>
  <c r="K15" i="4"/>
  <c r="M15" i="4" s="1"/>
  <c r="F17" i="4" l="1"/>
  <c r="I17" i="4" s="1"/>
  <c r="F18" i="4" s="1"/>
  <c r="G18" i="4" s="1"/>
  <c r="I18" i="4" l="1"/>
  <c r="K16" i="4"/>
  <c r="M16" i="4" s="1"/>
  <c r="F19" i="4" l="1"/>
  <c r="I19" i="4" s="1"/>
  <c r="F20" i="4" s="1"/>
  <c r="K17" i="4"/>
  <c r="M17" i="4" s="1"/>
  <c r="K19" i="4"/>
  <c r="M19" i="4" s="1"/>
  <c r="K18" i="4" l="1"/>
  <c r="M18" i="4" s="1"/>
  <c r="I20" i="4"/>
  <c r="F21" i="4" l="1"/>
  <c r="G21" i="4" s="1"/>
  <c r="H21" i="4" l="1"/>
  <c r="I21" i="4" s="1"/>
  <c r="K20" i="4"/>
  <c r="M20" i="4" s="1"/>
  <c r="K21" i="4" l="1"/>
  <c r="M21" i="4" s="1"/>
  <c r="F22" i="4"/>
  <c r="H22" i="4"/>
  <c r="I22" i="4" s="1"/>
  <c r="F23" i="4" s="1"/>
  <c r="I23" i="4" l="1"/>
  <c r="K22" i="4"/>
  <c r="M22" i="4" s="1"/>
  <c r="F24" i="4" l="1"/>
  <c r="G24" i="4" s="1"/>
  <c r="I24" i="4" l="1"/>
  <c r="K23" i="4"/>
  <c r="M23" i="4" s="1"/>
  <c r="F25" i="4" l="1"/>
  <c r="K24" i="4"/>
  <c r="M24" i="4" s="1"/>
  <c r="I25" i="4" l="1"/>
  <c r="F26" i="4" l="1"/>
  <c r="I26" i="4" s="1"/>
  <c r="K25" i="4" l="1"/>
  <c r="M25" i="4" s="1"/>
  <c r="F27" i="4"/>
  <c r="G27" i="4" s="1"/>
  <c r="I27" i="4" l="1"/>
  <c r="K26" i="4"/>
  <c r="M26" i="4" s="1"/>
  <c r="F28" i="4" l="1"/>
  <c r="H28" i="4"/>
  <c r="I28" i="4" s="1"/>
  <c r="K27" i="4" l="1"/>
  <c r="M27" i="4" s="1"/>
  <c r="F29" i="4"/>
  <c r="H29" i="4"/>
  <c r="K28" i="4"/>
  <c r="M28" i="4" s="1"/>
  <c r="I29" i="4" l="1"/>
  <c r="F30" i="4" l="1"/>
  <c r="G30" i="4" s="1"/>
  <c r="I30" i="4" l="1"/>
  <c r="K29" i="4"/>
  <c r="M29" i="4" s="1"/>
  <c r="F31" i="4" l="1"/>
  <c r="I31" i="4" l="1"/>
  <c r="K30" i="4"/>
  <c r="M30" i="4" s="1"/>
  <c r="F32" i="4" l="1"/>
  <c r="I32" i="4" s="1"/>
  <c r="F33" i="4" s="1"/>
  <c r="G33" i="4" s="1"/>
  <c r="K31" i="4" l="1"/>
  <c r="M31" i="4" s="1"/>
  <c r="I33" i="4"/>
  <c r="K32" i="4"/>
  <c r="M32" i="4" s="1"/>
  <c r="F34" i="4" l="1"/>
  <c r="I34" i="4" l="1"/>
  <c r="K33" i="4"/>
  <c r="M33" i="4" s="1"/>
  <c r="H35" i="4" l="1"/>
  <c r="F35" i="4"/>
  <c r="I35" i="4" l="1"/>
  <c r="K35" i="4" s="1"/>
  <c r="M35" i="4" s="1"/>
  <c r="K34" i="4"/>
  <c r="M34" i="4" s="1"/>
  <c r="F36" i="4" l="1"/>
  <c r="G36" i="4" s="1"/>
  <c r="H36" i="4" l="1"/>
  <c r="I36" i="4" s="1"/>
  <c r="F37" i="4" l="1"/>
  <c r="I37" i="4" s="1"/>
  <c r="K37" i="4" l="1"/>
  <c r="M37" i="4" s="1"/>
  <c r="F38" i="4"/>
  <c r="I38" i="4" s="1"/>
  <c r="F39" i="4" s="1"/>
  <c r="G39" i="4" s="1"/>
  <c r="K36" i="4"/>
  <c r="M36" i="4" s="1"/>
  <c r="I39" i="4" l="1"/>
  <c r="K38" i="4"/>
  <c r="M38" i="4" s="1"/>
  <c r="F40" i="4" l="1"/>
  <c r="I40" i="4"/>
  <c r="K39" i="4" l="1"/>
  <c r="M39" i="4" s="1"/>
  <c r="F41" i="4"/>
  <c r="I41" i="4" l="1"/>
  <c r="K40" i="4"/>
  <c r="M40" i="4" s="1"/>
  <c r="F42" i="4" l="1"/>
  <c r="G42" i="4" s="1"/>
  <c r="H42" i="4" l="1"/>
  <c r="I42" i="4" s="1"/>
  <c r="K41" i="4"/>
  <c r="M41" i="4" s="1"/>
  <c r="F43" i="4" l="1"/>
  <c r="H43" i="4"/>
  <c r="I43" i="4" s="1"/>
  <c r="K42" i="4"/>
  <c r="M42" i="4" s="1"/>
  <c r="F44" i="4" l="1"/>
  <c r="I44" i="4"/>
  <c r="K43" i="4"/>
  <c r="M43" i="4" s="1"/>
  <c r="F45" i="4" l="1"/>
  <c r="G45" i="4" s="1"/>
  <c r="I45" i="4" l="1"/>
  <c r="K44" i="4"/>
  <c r="M44" i="4" s="1"/>
  <c r="F46" i="4" l="1"/>
  <c r="I46" i="4" l="1"/>
  <c r="K45" i="4"/>
  <c r="M45" i="4" s="1"/>
  <c r="F47" i="4" l="1"/>
  <c r="I47" i="4" l="1"/>
  <c r="K46" i="4"/>
  <c r="M46" i="4" s="1"/>
  <c r="F48" i="4" l="1"/>
  <c r="G48" i="4" s="1"/>
  <c r="I48" i="4" l="1"/>
  <c r="K47" i="4"/>
  <c r="M47" i="4" s="1"/>
  <c r="F49" i="4" l="1"/>
  <c r="H49" i="4" l="1"/>
  <c r="I49" i="4" s="1"/>
  <c r="K48" i="4"/>
  <c r="M48" i="4" s="1"/>
  <c r="F50" i="4" l="1"/>
  <c r="H50" i="4"/>
  <c r="I50" i="4" s="1"/>
  <c r="K49" i="4" l="1"/>
  <c r="M49" i="4" s="1"/>
  <c r="F51" i="4"/>
  <c r="G51" i="4" s="1"/>
  <c r="I51" i="4" l="1"/>
  <c r="K50" i="4"/>
  <c r="M50" i="4" s="1"/>
  <c r="F52" i="4" l="1"/>
  <c r="I6" i="2"/>
  <c r="K6" i="2" s="1"/>
  <c r="I52" i="4" l="1"/>
  <c r="K51" i="4"/>
  <c r="M51" i="4" s="1"/>
  <c r="R6" i="2"/>
  <c r="H7" i="2"/>
  <c r="F7" i="2"/>
  <c r="I7" i="2" s="1"/>
  <c r="K7" i="2" s="1"/>
  <c r="R7" i="2" s="1"/>
  <c r="J6" i="2"/>
  <c r="L6" i="2" s="1"/>
  <c r="F53" i="4" l="1"/>
  <c r="I53" i="4" s="1"/>
  <c r="F54" i="4" s="1"/>
  <c r="G54" i="4" s="1"/>
  <c r="S6" i="2"/>
  <c r="F8" i="2"/>
  <c r="G8" i="2" s="1"/>
  <c r="I8" i="2" s="1"/>
  <c r="K8" i="2" s="1"/>
  <c r="R8" i="2" s="1"/>
  <c r="J7" i="2"/>
  <c r="L7" i="2" s="1"/>
  <c r="S7" i="2" s="1"/>
  <c r="K52" i="4" l="1"/>
  <c r="M52" i="4" s="1"/>
  <c r="I54" i="4"/>
  <c r="K53" i="4"/>
  <c r="M53" i="4" s="1"/>
  <c r="J8" i="2"/>
  <c r="L8" i="2" s="1"/>
  <c r="S8" i="2" s="1"/>
  <c r="F9" i="2"/>
  <c r="I9" i="2" s="1"/>
  <c r="K9" i="2" s="1"/>
  <c r="F55" i="4" l="1"/>
  <c r="R9" i="2"/>
  <c r="J9" i="2"/>
  <c r="L9" i="2" s="1"/>
  <c r="S9" i="2" s="1"/>
  <c r="F10" i="2"/>
  <c r="I10" i="2" s="1"/>
  <c r="K10" i="2" s="1"/>
  <c r="R10" i="2" s="1"/>
  <c r="I55" i="4" l="1"/>
  <c r="K54" i="4"/>
  <c r="M54" i="4" s="1"/>
  <c r="F11" i="2"/>
  <c r="G11" i="2" s="1"/>
  <c r="J10" i="2"/>
  <c r="L10" i="2" s="1"/>
  <c r="S10" i="2" s="1"/>
  <c r="F56" i="4" l="1"/>
  <c r="H56" i="4" s="1"/>
  <c r="I56" i="4" s="1"/>
  <c r="I11" i="2"/>
  <c r="K11" i="2" s="1"/>
  <c r="R11" i="2" s="1"/>
  <c r="K55" i="4" l="1"/>
  <c r="M55" i="4" s="1"/>
  <c r="F57" i="4"/>
  <c r="G57" i="4" s="1"/>
  <c r="F12" i="2"/>
  <c r="I12" i="2" s="1"/>
  <c r="K12" i="2" s="1"/>
  <c r="R12" i="2" s="1"/>
  <c r="J11" i="2"/>
  <c r="L11" i="2" s="1"/>
  <c r="S11" i="2" s="1"/>
  <c r="H57" i="4" l="1"/>
  <c r="K56" i="4"/>
  <c r="M56" i="4" s="1"/>
  <c r="H13" i="2"/>
  <c r="J12" i="2"/>
  <c r="L12" i="2" s="1"/>
  <c r="S12" i="2" s="1"/>
  <c r="F13" i="2"/>
  <c r="I57" i="4" l="1"/>
  <c r="I13" i="2"/>
  <c r="K13" i="2" s="1"/>
  <c r="R13" i="2" s="1"/>
  <c r="F58" i="4" l="1"/>
  <c r="I58" i="4" s="1"/>
  <c r="J13" i="2"/>
  <c r="L13" i="2" s="1"/>
  <c r="S13" i="2" s="1"/>
  <c r="F14" i="2"/>
  <c r="G14" i="2" s="1"/>
  <c r="H14" i="2" s="1"/>
  <c r="K57" i="4" l="1"/>
  <c r="M57" i="4" s="1"/>
  <c r="F59" i="4"/>
  <c r="I59" i="4" s="1"/>
  <c r="I14" i="2"/>
  <c r="K14" i="2" s="1"/>
  <c r="R14" i="2" s="1"/>
  <c r="K58" i="4" l="1"/>
  <c r="M58" i="4" s="1"/>
  <c r="F60" i="4"/>
  <c r="G60" i="4" s="1"/>
  <c r="J14" i="2"/>
  <c r="L14" i="2" s="1"/>
  <c r="S14" i="2" s="1"/>
  <c r="F15" i="2"/>
  <c r="I15" i="2" s="1"/>
  <c r="K15" i="2" s="1"/>
  <c r="R15" i="2" s="1"/>
  <c r="I60" i="4" l="1"/>
  <c r="K59" i="4"/>
  <c r="M59" i="4" s="1"/>
  <c r="F16" i="2"/>
  <c r="I16" i="2" s="1"/>
  <c r="K16" i="2" s="1"/>
  <c r="R16" i="2" s="1"/>
  <c r="J15" i="2"/>
  <c r="L15" i="2" s="1"/>
  <c r="S15" i="2" s="1"/>
  <c r="J16" i="2"/>
  <c r="L16" i="2" s="1"/>
  <c r="S16" i="2" s="1"/>
  <c r="F61" i="4" l="1"/>
  <c r="I61" i="4" s="1"/>
  <c r="F62" i="4"/>
  <c r="F17" i="2"/>
  <c r="G17" i="2" s="1"/>
  <c r="I17" i="2" s="1"/>
  <c r="K17" i="2" s="1"/>
  <c r="R17" i="2" s="1"/>
  <c r="K60" i="4" l="1"/>
  <c r="M60" i="4" s="1"/>
  <c r="I62" i="4"/>
  <c r="K61" i="4"/>
  <c r="M61" i="4" s="1"/>
  <c r="F18" i="2"/>
  <c r="I18" i="2" s="1"/>
  <c r="K18" i="2" s="1"/>
  <c r="R18" i="2" s="1"/>
  <c r="J17" i="2"/>
  <c r="L17" i="2" s="1"/>
  <c r="S17" i="2" s="1"/>
  <c r="K62" i="4" l="1"/>
  <c r="M62" i="4" s="1"/>
  <c r="O3" i="4"/>
  <c r="M64" i="4"/>
  <c r="L64" i="4"/>
  <c r="F19" i="2"/>
  <c r="I19" i="2" s="1"/>
  <c r="K19" i="2" s="1"/>
  <c r="R19" i="2" s="1"/>
  <c r="J18" i="2"/>
  <c r="L18" i="2" s="1"/>
  <c r="S18" i="2" s="1"/>
  <c r="J19" i="2" l="1"/>
  <c r="L19" i="2" s="1"/>
  <c r="S19" i="2" s="1"/>
  <c r="F20" i="2"/>
  <c r="G20" i="2" s="1"/>
  <c r="H20" i="2" s="1"/>
  <c r="I20" i="2" l="1"/>
  <c r="K20" i="2" s="1"/>
  <c r="R20" i="2" s="1"/>
  <c r="H21" i="2" l="1"/>
  <c r="F21" i="2"/>
  <c r="J20" i="2"/>
  <c r="L20" i="2" s="1"/>
  <c r="S20" i="2" s="1"/>
  <c r="I21" i="2" l="1"/>
  <c r="K21" i="2" s="1"/>
  <c r="R21" i="2" s="1"/>
  <c r="F22" i="2" l="1"/>
  <c r="I22" i="2" s="1"/>
  <c r="K22" i="2" s="1"/>
  <c r="R22" i="2" s="1"/>
  <c r="J21" i="2"/>
  <c r="L21" i="2" s="1"/>
  <c r="S21" i="2" s="1"/>
  <c r="F23" i="2"/>
  <c r="G23" i="2" s="1"/>
  <c r="J22" i="2"/>
  <c r="L22" i="2" s="1"/>
  <c r="S22" i="2" s="1"/>
  <c r="I23" i="2" l="1"/>
  <c r="K23" i="2" s="1"/>
  <c r="R23" i="2" s="1"/>
  <c r="F24" i="2" l="1"/>
  <c r="I24" i="2" s="1"/>
  <c r="K24" i="2" s="1"/>
  <c r="R24" i="2" s="1"/>
  <c r="J23" i="2"/>
  <c r="L23" i="2" s="1"/>
  <c r="S23" i="2" s="1"/>
  <c r="F25" i="2"/>
  <c r="I25" i="2" s="1"/>
  <c r="K25" i="2" s="1"/>
  <c r="R25" i="2" s="1"/>
  <c r="J24" i="2"/>
  <c r="L24" i="2" s="1"/>
  <c r="S24" i="2" s="1"/>
  <c r="J25" i="2" l="1"/>
  <c r="L25" i="2" s="1"/>
  <c r="S25" i="2" s="1"/>
  <c r="F26" i="2"/>
  <c r="G26" i="2" s="1"/>
  <c r="I26" i="2" l="1"/>
  <c r="K26" i="2" s="1"/>
  <c r="R26" i="2" s="1"/>
  <c r="H27" i="2" l="1"/>
  <c r="F27" i="2"/>
  <c r="J26" i="2"/>
  <c r="L26" i="2" s="1"/>
  <c r="S26" i="2" s="1"/>
  <c r="I27" i="2" l="1"/>
  <c r="K27" i="2" s="1"/>
  <c r="R27" i="2" s="1"/>
  <c r="J27" i="2" l="1"/>
  <c r="L27" i="2" s="1"/>
  <c r="S27" i="2" s="1"/>
  <c r="H28" i="2"/>
  <c r="I28" i="2" s="1"/>
  <c r="K28" i="2" s="1"/>
  <c r="R28" i="2" s="1"/>
  <c r="F28" i="2"/>
  <c r="F29" i="2" l="1"/>
  <c r="G29" i="2" s="1"/>
  <c r="J28" i="2"/>
  <c r="L28" i="2" s="1"/>
  <c r="S28" i="2" s="1"/>
  <c r="I29" i="2" l="1"/>
  <c r="K29" i="2" s="1"/>
  <c r="R29" i="2" s="1"/>
  <c r="F30" i="2" l="1"/>
  <c r="I30" i="2" s="1"/>
  <c r="K30" i="2" s="1"/>
  <c r="R30" i="2" s="1"/>
  <c r="J29" i="2"/>
  <c r="L29" i="2" s="1"/>
  <c r="S29" i="2" s="1"/>
  <c r="F31" i="2" l="1"/>
  <c r="I31" i="2" s="1"/>
  <c r="K31" i="2" s="1"/>
  <c r="R31" i="2" s="1"/>
  <c r="J30" i="2"/>
  <c r="L30" i="2" s="1"/>
  <c r="S30" i="2" s="1"/>
  <c r="J31" i="2" l="1"/>
  <c r="L31" i="2" s="1"/>
  <c r="S31" i="2" s="1"/>
  <c r="F32" i="2"/>
  <c r="G32" i="2" s="1"/>
  <c r="I32" i="2" l="1"/>
  <c r="K32" i="2" s="1"/>
  <c r="R32" i="2" s="1"/>
  <c r="F33" i="2" l="1"/>
  <c r="I33" i="2" s="1"/>
  <c r="K33" i="2" s="1"/>
  <c r="R33" i="2" s="1"/>
  <c r="J32" i="2"/>
  <c r="L32" i="2" s="1"/>
  <c r="S32" i="2" s="1"/>
  <c r="H34" i="2" l="1"/>
  <c r="J33" i="2"/>
  <c r="L33" i="2" s="1"/>
  <c r="S33" i="2" s="1"/>
  <c r="F34" i="2"/>
  <c r="I34" i="2" l="1"/>
  <c r="K34" i="2" s="1"/>
  <c r="R34" i="2" s="1"/>
  <c r="F35" i="2" l="1"/>
  <c r="G35" i="2" s="1"/>
  <c r="H35" i="2" s="1"/>
  <c r="J34" i="2"/>
  <c r="L34" i="2" s="1"/>
  <c r="S34" i="2" s="1"/>
  <c r="I35" i="2" l="1"/>
  <c r="K35" i="2" s="1"/>
  <c r="R35" i="2" s="1"/>
  <c r="J35" i="2" l="1"/>
  <c r="L35" i="2" s="1"/>
  <c r="S35" i="2" s="1"/>
  <c r="F36" i="2"/>
  <c r="I36" i="2" s="1"/>
  <c r="K36" i="2" s="1"/>
  <c r="R36" i="2" s="1"/>
  <c r="J36" i="2" l="1"/>
  <c r="L36" i="2" s="1"/>
  <c r="S36" i="2" s="1"/>
  <c r="F37" i="2"/>
  <c r="I37" i="2" s="1"/>
  <c r="K37" i="2" s="1"/>
  <c r="R37" i="2" s="1"/>
  <c r="J37" i="2" l="1"/>
  <c r="L37" i="2" s="1"/>
  <c r="S37" i="2" s="1"/>
  <c r="F38" i="2"/>
  <c r="G38" i="2" s="1"/>
  <c r="I38" i="2" s="1"/>
  <c r="K38" i="2" s="1"/>
  <c r="R38" i="2" s="1"/>
  <c r="J38" i="2" l="1"/>
  <c r="L38" i="2" s="1"/>
  <c r="S38" i="2" s="1"/>
  <c r="F39" i="2"/>
  <c r="I39" i="2" s="1"/>
  <c r="K39" i="2" s="1"/>
  <c r="R39" i="2" s="1"/>
  <c r="J39" i="2" l="1"/>
  <c r="L39" i="2" s="1"/>
  <c r="S39" i="2" s="1"/>
  <c r="F40" i="2"/>
  <c r="I40" i="2" s="1"/>
  <c r="K40" i="2" s="1"/>
  <c r="R40" i="2" s="1"/>
  <c r="F41" i="2" l="1"/>
  <c r="G41" i="2" s="1"/>
  <c r="H41" i="2" s="1"/>
  <c r="J40" i="2"/>
  <c r="L40" i="2" s="1"/>
  <c r="S40" i="2" s="1"/>
  <c r="I41" i="2" l="1"/>
  <c r="K41" i="2" s="1"/>
  <c r="R41" i="2" s="1"/>
  <c r="H42" i="2" l="1"/>
  <c r="F42" i="2"/>
  <c r="J41" i="2"/>
  <c r="L41" i="2" s="1"/>
  <c r="S41" i="2" s="1"/>
  <c r="I42" i="2" l="1"/>
  <c r="K42" i="2" s="1"/>
  <c r="R42" i="2" s="1"/>
  <c r="J42" i="2" l="1"/>
  <c r="L42" i="2" s="1"/>
  <c r="S42" i="2" s="1"/>
  <c r="F43" i="2"/>
  <c r="I43" i="2" s="1"/>
  <c r="K43" i="2" s="1"/>
  <c r="R43" i="2" s="1"/>
  <c r="J43" i="2"/>
  <c r="L43" i="2" s="1"/>
  <c r="S43" i="2" s="1"/>
  <c r="F44" i="2"/>
  <c r="G44" i="2" s="1"/>
  <c r="I44" i="2" l="1"/>
  <c r="K44" i="2" s="1"/>
  <c r="R44" i="2" s="1"/>
  <c r="F45" i="2" l="1"/>
  <c r="I45" i="2" s="1"/>
  <c r="K45" i="2" s="1"/>
  <c r="R45" i="2" s="1"/>
  <c r="J44" i="2"/>
  <c r="L44" i="2" s="1"/>
  <c r="S44" i="2" s="1"/>
  <c r="J45" i="2" l="1"/>
  <c r="L45" i="2" s="1"/>
  <c r="S45" i="2" s="1"/>
  <c r="F46" i="2"/>
  <c r="I46" i="2" s="1"/>
  <c r="K46" i="2" s="1"/>
  <c r="R46" i="2" s="1"/>
  <c r="F47" i="2" l="1"/>
  <c r="G47" i="2" s="1"/>
  <c r="J46" i="2"/>
  <c r="L46" i="2" s="1"/>
  <c r="S46" i="2" s="1"/>
  <c r="I47" i="2" l="1"/>
  <c r="K47" i="2" s="1"/>
  <c r="R47" i="2" s="1"/>
  <c r="H48" i="2" l="1"/>
  <c r="J47" i="2"/>
  <c r="L47" i="2" s="1"/>
  <c r="S47" i="2" s="1"/>
  <c r="F48" i="2"/>
  <c r="I48" i="2" l="1"/>
  <c r="K48" i="2" s="1"/>
  <c r="R48" i="2" s="1"/>
  <c r="H49" i="2" l="1"/>
  <c r="F49" i="2"/>
  <c r="J48" i="2"/>
  <c r="L48" i="2" s="1"/>
  <c r="S48" i="2" s="1"/>
  <c r="I49" i="2" l="1"/>
  <c r="K49" i="2" s="1"/>
  <c r="R49" i="2" s="1"/>
  <c r="F50" i="2" l="1"/>
  <c r="G50" i="2" s="1"/>
  <c r="I50" i="2" s="1"/>
  <c r="K50" i="2" s="1"/>
  <c r="R50" i="2" s="1"/>
  <c r="J49" i="2"/>
  <c r="L49" i="2" s="1"/>
  <c r="S49" i="2" s="1"/>
  <c r="F51" i="2" l="1"/>
  <c r="I51" i="2" s="1"/>
  <c r="K51" i="2" s="1"/>
  <c r="R51" i="2" s="1"/>
  <c r="J50" i="2"/>
  <c r="L50" i="2" s="1"/>
  <c r="S50" i="2" s="1"/>
  <c r="F52" i="2" l="1"/>
  <c r="I52" i="2" s="1"/>
  <c r="K52" i="2" s="1"/>
  <c r="R52" i="2" s="1"/>
  <c r="J51" i="2"/>
  <c r="L51" i="2" s="1"/>
  <c r="S51" i="2" s="1"/>
  <c r="F53" i="2" l="1"/>
  <c r="G53" i="2" s="1"/>
  <c r="J52" i="2"/>
  <c r="L52" i="2" s="1"/>
  <c r="S52" i="2" s="1"/>
  <c r="I53" i="2" l="1"/>
  <c r="K53" i="2" s="1"/>
  <c r="R53" i="2" s="1"/>
  <c r="J53" i="2" l="1"/>
  <c r="L53" i="2" s="1"/>
  <c r="S53" i="2" s="1"/>
  <c r="F54" i="2"/>
  <c r="I54" i="2" s="1"/>
  <c r="K54" i="2" s="1"/>
  <c r="R54" i="2" s="1"/>
  <c r="H55" i="2" l="1"/>
  <c r="F55" i="2"/>
  <c r="J54" i="2"/>
  <c r="L54" i="2" s="1"/>
  <c r="S54" i="2" s="1"/>
  <c r="I55" i="2" l="1"/>
  <c r="K55" i="2" s="1"/>
  <c r="R55" i="2" s="1"/>
  <c r="J55" i="2" l="1"/>
  <c r="L55" i="2" s="1"/>
  <c r="S55" i="2" s="1"/>
  <c r="F56" i="2"/>
  <c r="G56" i="2" s="1"/>
  <c r="H56" i="2" s="1"/>
  <c r="I56" i="2" l="1"/>
  <c r="K56" i="2" s="1"/>
  <c r="R56" i="2" s="1"/>
  <c r="J56" i="2" l="1"/>
  <c r="L56" i="2" s="1"/>
  <c r="S56" i="2" s="1"/>
  <c r="F57" i="2"/>
  <c r="I57" i="2" s="1"/>
  <c r="K57" i="2" s="1"/>
  <c r="R57" i="2" s="1"/>
  <c r="J57" i="2" l="1"/>
  <c r="L57" i="2" s="1"/>
  <c r="S57" i="2" s="1"/>
  <c r="F58" i="2"/>
  <c r="I58" i="2" s="1"/>
  <c r="K58" i="2" s="1"/>
  <c r="R58" i="2" s="1"/>
  <c r="J58" i="2" l="1"/>
  <c r="L58" i="2" s="1"/>
  <c r="S58" i="2" s="1"/>
  <c r="F59" i="2"/>
  <c r="G59" i="2" s="1"/>
  <c r="I59" i="2" s="1"/>
  <c r="K59" i="2" s="1"/>
  <c r="R59" i="2" s="1"/>
  <c r="F60" i="2" l="1"/>
  <c r="I60" i="2" s="1"/>
  <c r="K60" i="2" s="1"/>
  <c r="R60" i="2" s="1"/>
  <c r="J59" i="2"/>
  <c r="L59" i="2" s="1"/>
  <c r="S59" i="2" s="1"/>
  <c r="J60" i="2" l="1"/>
  <c r="L60" i="2" s="1"/>
  <c r="S60" i="2" s="1"/>
  <c r="F61" i="2"/>
  <c r="I61" i="2" l="1"/>
  <c r="K61" i="2" s="1"/>
  <c r="R61" i="2" l="1"/>
  <c r="K63" i="2"/>
  <c r="L65" i="4" s="1"/>
  <c r="L66" i="4" s="1"/>
  <c r="F62" i="2"/>
  <c r="G62" i="2" s="1"/>
  <c r="J61" i="2"/>
  <c r="L61" i="2" s="1"/>
  <c r="O7" i="2" s="1"/>
  <c r="O1" i="4" s="1"/>
  <c r="O5" i="4" s="1"/>
  <c r="S61" i="2" l="1"/>
  <c r="L63" i="2"/>
  <c r="M65" i="4" s="1"/>
  <c r="M66" i="4" s="1"/>
  <c r="I62" i="2"/>
  <c r="O9" i="2" s="1"/>
</calcChain>
</file>

<file path=xl/sharedStrings.xml><?xml version="1.0" encoding="utf-8"?>
<sst xmlns="http://schemas.openxmlformats.org/spreadsheetml/2006/main" count="28" uniqueCount="17">
  <si>
    <t>DATA</t>
  </si>
  <si>
    <t>PRZERWA NA OBIAD</t>
  </si>
  <si>
    <t>dzień tygodnia</t>
  </si>
  <si>
    <t>Całkowity czas jazdy</t>
  </si>
  <si>
    <t>Czas na wspomaganiu</t>
  </si>
  <si>
    <t>Czas bez wspomagania</t>
  </si>
  <si>
    <t>strata</t>
  </si>
  <si>
    <t>przyrost</t>
  </si>
  <si>
    <t>Przejazd na wsp.</t>
  </si>
  <si>
    <t>kilometry na wsp.</t>
  </si>
  <si>
    <t>6.1</t>
  </si>
  <si>
    <t>6.2</t>
  </si>
  <si>
    <t>6.3</t>
  </si>
  <si>
    <t>kilometry bez wsp.</t>
  </si>
  <si>
    <t>6.5.a</t>
  </si>
  <si>
    <t>6.5.b</t>
  </si>
  <si>
    <t>Czas.wspomagania.na koniec 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</si>
</sst>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NumberFormat="1"/>
    <xf numFmtId="0" fontId="0" fillId="2" borderId="0" xfId="0" applyFill="1"/>
    <xf numFmtId="9" fontId="0" fillId="0" borderId="0" xfId="1" applyFont="1"/>
    <xf numFmtId="10" fontId="0" fillId="0" borderId="0" xfId="0" applyNumberFormat="1"/>
    <xf numFmtId="9" fontId="0" fillId="0" borderId="0" xfId="0" applyNumberFormat="1"/>
    <xf numFmtId="14" fontId="0" fillId="2" borderId="0" xfId="0" applyNumberFormat="1" applyFill="1"/>
    <xf numFmtId="10" fontId="0" fillId="2" borderId="0" xfId="1" applyNumberFormat="1" applyFont="1" applyFill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Ilość kilometrów</a:t>
            </a:r>
            <a:r>
              <a:rPr lang="pl-PL" baseline="0"/>
              <a:t> przejechanych przez p. Anatola każdego dnia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'6.1-3'!$K$1</c:f>
              <c:strCache>
                <c:ptCount val="1"/>
                <c:pt idx="0">
                  <c:v>kilometry na wsp.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'6.1-3'!$B$2:$B$61</c:f>
              <c:numCache>
                <c:formatCode>m/d/yyyy</c:formatCode>
                <c:ptCount val="60"/>
                <c:pt idx="0">
                  <c:v>44019</c:v>
                </c:pt>
                <c:pt idx="1">
                  <c:v>44020</c:v>
                </c:pt>
                <c:pt idx="2">
                  <c:v>44021</c:v>
                </c:pt>
                <c:pt idx="3">
                  <c:v>44022</c:v>
                </c:pt>
                <c:pt idx="4">
                  <c:v>44023</c:v>
                </c:pt>
                <c:pt idx="5">
                  <c:v>44024</c:v>
                </c:pt>
                <c:pt idx="6">
                  <c:v>44025</c:v>
                </c:pt>
                <c:pt idx="7">
                  <c:v>44026</c:v>
                </c:pt>
                <c:pt idx="8">
                  <c:v>44027</c:v>
                </c:pt>
                <c:pt idx="9">
                  <c:v>44028</c:v>
                </c:pt>
                <c:pt idx="10">
                  <c:v>44029</c:v>
                </c:pt>
                <c:pt idx="11">
                  <c:v>44030</c:v>
                </c:pt>
                <c:pt idx="12">
                  <c:v>44031</c:v>
                </c:pt>
                <c:pt idx="13">
                  <c:v>44032</c:v>
                </c:pt>
                <c:pt idx="14">
                  <c:v>44033</c:v>
                </c:pt>
                <c:pt idx="15">
                  <c:v>44034</c:v>
                </c:pt>
                <c:pt idx="16">
                  <c:v>44035</c:v>
                </c:pt>
                <c:pt idx="17">
                  <c:v>44036</c:v>
                </c:pt>
                <c:pt idx="18">
                  <c:v>44037</c:v>
                </c:pt>
                <c:pt idx="19">
                  <c:v>44038</c:v>
                </c:pt>
                <c:pt idx="20">
                  <c:v>44039</c:v>
                </c:pt>
                <c:pt idx="21">
                  <c:v>44040</c:v>
                </c:pt>
                <c:pt idx="22">
                  <c:v>44041</c:v>
                </c:pt>
                <c:pt idx="23">
                  <c:v>44042</c:v>
                </c:pt>
                <c:pt idx="24">
                  <c:v>44043</c:v>
                </c:pt>
                <c:pt idx="25">
                  <c:v>44044</c:v>
                </c:pt>
                <c:pt idx="26">
                  <c:v>44045</c:v>
                </c:pt>
                <c:pt idx="27">
                  <c:v>44046</c:v>
                </c:pt>
                <c:pt idx="28">
                  <c:v>44047</c:v>
                </c:pt>
                <c:pt idx="29">
                  <c:v>44048</c:v>
                </c:pt>
                <c:pt idx="30">
                  <c:v>44049</c:v>
                </c:pt>
                <c:pt idx="31">
                  <c:v>44050</c:v>
                </c:pt>
                <c:pt idx="32">
                  <c:v>44051</c:v>
                </c:pt>
                <c:pt idx="33">
                  <c:v>44052</c:v>
                </c:pt>
                <c:pt idx="34">
                  <c:v>44053</c:v>
                </c:pt>
                <c:pt idx="35">
                  <c:v>44054</c:v>
                </c:pt>
                <c:pt idx="36">
                  <c:v>44055</c:v>
                </c:pt>
                <c:pt idx="37">
                  <c:v>44056</c:v>
                </c:pt>
                <c:pt idx="38">
                  <c:v>44057</c:v>
                </c:pt>
                <c:pt idx="39">
                  <c:v>44058</c:v>
                </c:pt>
                <c:pt idx="40">
                  <c:v>44059</c:v>
                </c:pt>
                <c:pt idx="41">
                  <c:v>44060</c:v>
                </c:pt>
                <c:pt idx="42">
                  <c:v>44061</c:v>
                </c:pt>
                <c:pt idx="43">
                  <c:v>44062</c:v>
                </c:pt>
                <c:pt idx="44">
                  <c:v>44063</c:v>
                </c:pt>
                <c:pt idx="45">
                  <c:v>44064</c:v>
                </c:pt>
                <c:pt idx="46">
                  <c:v>44065</c:v>
                </c:pt>
                <c:pt idx="47">
                  <c:v>44066</c:v>
                </c:pt>
                <c:pt idx="48">
                  <c:v>44067</c:v>
                </c:pt>
                <c:pt idx="49">
                  <c:v>44068</c:v>
                </c:pt>
                <c:pt idx="50">
                  <c:v>44069</c:v>
                </c:pt>
                <c:pt idx="51">
                  <c:v>44070</c:v>
                </c:pt>
                <c:pt idx="52">
                  <c:v>44071</c:v>
                </c:pt>
                <c:pt idx="53">
                  <c:v>44072</c:v>
                </c:pt>
                <c:pt idx="54">
                  <c:v>44073</c:v>
                </c:pt>
                <c:pt idx="55">
                  <c:v>44074</c:v>
                </c:pt>
                <c:pt idx="56">
                  <c:v>44075</c:v>
                </c:pt>
                <c:pt idx="57">
                  <c:v>44076</c:v>
                </c:pt>
                <c:pt idx="58">
                  <c:v>44077</c:v>
                </c:pt>
                <c:pt idx="59">
                  <c:v>44078</c:v>
                </c:pt>
              </c:numCache>
            </c:numRef>
          </c:cat>
          <c:val>
            <c:numRef>
              <c:f>'6.1-3'!$R$2:$R$61</c:f>
              <c:numCache>
                <c:formatCode>General</c:formatCode>
                <c:ptCount val="6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144</c:v>
                </c:pt>
                <c:pt idx="4">
                  <c:v>145.5</c:v>
                </c:pt>
                <c:pt idx="5">
                  <c:v>147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135.5</c:v>
                </c:pt>
                <c:pt idx="10">
                  <c:v>135.5</c:v>
                </c:pt>
                <c:pt idx="11">
                  <c:v>137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127.5</c:v>
                </c:pt>
                <c:pt idx="16">
                  <c:v>127.5</c:v>
                </c:pt>
                <c:pt idx="17">
                  <c:v>127.5</c:v>
                </c:pt>
                <c:pt idx="18">
                  <c:v>123.5</c:v>
                </c:pt>
                <c:pt idx="19">
                  <c:v>124.5</c:v>
                </c:pt>
                <c:pt idx="20">
                  <c:v>124.5</c:v>
                </c:pt>
                <c:pt idx="21">
                  <c:v>119.5</c:v>
                </c:pt>
                <c:pt idx="22">
                  <c:v>119.5</c:v>
                </c:pt>
                <c:pt idx="23">
                  <c:v>119.5</c:v>
                </c:pt>
                <c:pt idx="24">
                  <c:v>114.5</c:v>
                </c:pt>
                <c:pt idx="25">
                  <c:v>115.5</c:v>
                </c:pt>
                <c:pt idx="26">
                  <c:v>116.5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107.5</c:v>
                </c:pt>
                <c:pt idx="31">
                  <c:v>107.5</c:v>
                </c:pt>
                <c:pt idx="32">
                  <c:v>108.5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101</c:v>
                </c:pt>
                <c:pt idx="37">
                  <c:v>101</c:v>
                </c:pt>
                <c:pt idx="38">
                  <c:v>101</c:v>
                </c:pt>
                <c:pt idx="39">
                  <c:v>98</c:v>
                </c:pt>
                <c:pt idx="40">
                  <c:v>99</c:v>
                </c:pt>
                <c:pt idx="41">
                  <c:v>99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91</c:v>
                </c:pt>
                <c:pt idx="46">
                  <c:v>92</c:v>
                </c:pt>
                <c:pt idx="47">
                  <c:v>93</c:v>
                </c:pt>
                <c:pt idx="48">
                  <c:v>89.5</c:v>
                </c:pt>
                <c:pt idx="49">
                  <c:v>89.5</c:v>
                </c:pt>
                <c:pt idx="50">
                  <c:v>89.5</c:v>
                </c:pt>
                <c:pt idx="51">
                  <c:v>86</c:v>
                </c:pt>
                <c:pt idx="52">
                  <c:v>86</c:v>
                </c:pt>
                <c:pt idx="53">
                  <c:v>87</c:v>
                </c:pt>
                <c:pt idx="54">
                  <c:v>84.5</c:v>
                </c:pt>
                <c:pt idx="55">
                  <c:v>84.5</c:v>
                </c:pt>
                <c:pt idx="56">
                  <c:v>84.5</c:v>
                </c:pt>
                <c:pt idx="57">
                  <c:v>81</c:v>
                </c:pt>
                <c:pt idx="58">
                  <c:v>81</c:v>
                </c:pt>
                <c:pt idx="5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8-4EAB-8B84-02B77EC7C282}"/>
            </c:ext>
          </c:extLst>
        </c:ser>
        <c:ser>
          <c:idx val="1"/>
          <c:order val="1"/>
          <c:tx>
            <c:strRef>
              <c:f>'6.1-3'!$L$1</c:f>
              <c:strCache>
                <c:ptCount val="1"/>
                <c:pt idx="0">
                  <c:v>kilometry bez wsp.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'6.1-3'!$B$2:$B$61</c:f>
              <c:numCache>
                <c:formatCode>m/d/yyyy</c:formatCode>
                <c:ptCount val="60"/>
                <c:pt idx="0">
                  <c:v>44019</c:v>
                </c:pt>
                <c:pt idx="1">
                  <c:v>44020</c:v>
                </c:pt>
                <c:pt idx="2">
                  <c:v>44021</c:v>
                </c:pt>
                <c:pt idx="3">
                  <c:v>44022</c:v>
                </c:pt>
                <c:pt idx="4">
                  <c:v>44023</c:v>
                </c:pt>
                <c:pt idx="5">
                  <c:v>44024</c:v>
                </c:pt>
                <c:pt idx="6">
                  <c:v>44025</c:v>
                </c:pt>
                <c:pt idx="7">
                  <c:v>44026</c:v>
                </c:pt>
                <c:pt idx="8">
                  <c:v>44027</c:v>
                </c:pt>
                <c:pt idx="9">
                  <c:v>44028</c:v>
                </c:pt>
                <c:pt idx="10">
                  <c:v>44029</c:v>
                </c:pt>
                <c:pt idx="11">
                  <c:v>44030</c:v>
                </c:pt>
                <c:pt idx="12">
                  <c:v>44031</c:v>
                </c:pt>
                <c:pt idx="13">
                  <c:v>44032</c:v>
                </c:pt>
                <c:pt idx="14">
                  <c:v>44033</c:v>
                </c:pt>
                <c:pt idx="15">
                  <c:v>44034</c:v>
                </c:pt>
                <c:pt idx="16">
                  <c:v>44035</c:v>
                </c:pt>
                <c:pt idx="17">
                  <c:v>44036</c:v>
                </c:pt>
                <c:pt idx="18">
                  <c:v>44037</c:v>
                </c:pt>
                <c:pt idx="19">
                  <c:v>44038</c:v>
                </c:pt>
                <c:pt idx="20">
                  <c:v>44039</c:v>
                </c:pt>
                <c:pt idx="21">
                  <c:v>44040</c:v>
                </c:pt>
                <c:pt idx="22">
                  <c:v>44041</c:v>
                </c:pt>
                <c:pt idx="23">
                  <c:v>44042</c:v>
                </c:pt>
                <c:pt idx="24">
                  <c:v>44043</c:v>
                </c:pt>
                <c:pt idx="25">
                  <c:v>44044</c:v>
                </c:pt>
                <c:pt idx="26">
                  <c:v>44045</c:v>
                </c:pt>
                <c:pt idx="27">
                  <c:v>44046</c:v>
                </c:pt>
                <c:pt idx="28">
                  <c:v>44047</c:v>
                </c:pt>
                <c:pt idx="29">
                  <c:v>44048</c:v>
                </c:pt>
                <c:pt idx="30">
                  <c:v>44049</c:v>
                </c:pt>
                <c:pt idx="31">
                  <c:v>44050</c:v>
                </c:pt>
                <c:pt idx="32">
                  <c:v>44051</c:v>
                </c:pt>
                <c:pt idx="33">
                  <c:v>44052</c:v>
                </c:pt>
                <c:pt idx="34">
                  <c:v>44053</c:v>
                </c:pt>
                <c:pt idx="35">
                  <c:v>44054</c:v>
                </c:pt>
                <c:pt idx="36">
                  <c:v>44055</c:v>
                </c:pt>
                <c:pt idx="37">
                  <c:v>44056</c:v>
                </c:pt>
                <c:pt idx="38">
                  <c:v>44057</c:v>
                </c:pt>
                <c:pt idx="39">
                  <c:v>44058</c:v>
                </c:pt>
                <c:pt idx="40">
                  <c:v>44059</c:v>
                </c:pt>
                <c:pt idx="41">
                  <c:v>44060</c:v>
                </c:pt>
                <c:pt idx="42">
                  <c:v>44061</c:v>
                </c:pt>
                <c:pt idx="43">
                  <c:v>44062</c:v>
                </c:pt>
                <c:pt idx="44">
                  <c:v>44063</c:v>
                </c:pt>
                <c:pt idx="45">
                  <c:v>44064</c:v>
                </c:pt>
                <c:pt idx="46">
                  <c:v>44065</c:v>
                </c:pt>
                <c:pt idx="47">
                  <c:v>44066</c:v>
                </c:pt>
                <c:pt idx="48">
                  <c:v>44067</c:v>
                </c:pt>
                <c:pt idx="49">
                  <c:v>44068</c:v>
                </c:pt>
                <c:pt idx="50">
                  <c:v>44069</c:v>
                </c:pt>
                <c:pt idx="51">
                  <c:v>44070</c:v>
                </c:pt>
                <c:pt idx="52">
                  <c:v>44071</c:v>
                </c:pt>
                <c:pt idx="53">
                  <c:v>44072</c:v>
                </c:pt>
                <c:pt idx="54">
                  <c:v>44073</c:v>
                </c:pt>
                <c:pt idx="55">
                  <c:v>44074</c:v>
                </c:pt>
                <c:pt idx="56">
                  <c:v>44075</c:v>
                </c:pt>
                <c:pt idx="57">
                  <c:v>44076</c:v>
                </c:pt>
                <c:pt idx="58">
                  <c:v>44077</c:v>
                </c:pt>
                <c:pt idx="59">
                  <c:v>44078</c:v>
                </c:pt>
              </c:numCache>
            </c:numRef>
          </c:cat>
          <c:val>
            <c:numRef>
              <c:f>'6.1-3'!$S$2:$S$61</c:f>
              <c:numCache>
                <c:formatCode>General</c:formatCode>
                <c:ptCount val="60"/>
                <c:pt idx="0">
                  <c:v>71.25</c:v>
                </c:pt>
                <c:pt idx="1">
                  <c:v>71.25</c:v>
                </c:pt>
                <c:pt idx="2">
                  <c:v>71.25</c:v>
                </c:pt>
                <c:pt idx="3">
                  <c:v>60.8</c:v>
                </c:pt>
                <c:pt idx="4">
                  <c:v>2.85</c:v>
                </c:pt>
                <c:pt idx="5">
                  <c:v>11.4</c:v>
                </c:pt>
                <c:pt idx="6">
                  <c:v>72.2</c:v>
                </c:pt>
                <c:pt idx="7">
                  <c:v>72.2</c:v>
                </c:pt>
                <c:pt idx="8">
                  <c:v>72.2</c:v>
                </c:pt>
                <c:pt idx="9">
                  <c:v>85.183000000000007</c:v>
                </c:pt>
                <c:pt idx="10">
                  <c:v>85.183000000000007</c:v>
                </c:pt>
                <c:pt idx="11">
                  <c:v>27.233000000000001</c:v>
                </c:pt>
                <c:pt idx="12">
                  <c:v>29.766999999999999</c:v>
                </c:pt>
                <c:pt idx="13">
                  <c:v>80.433000000000007</c:v>
                </c:pt>
                <c:pt idx="14">
                  <c:v>80.433000000000007</c:v>
                </c:pt>
                <c:pt idx="15">
                  <c:v>83.917000000000002</c:v>
                </c:pt>
                <c:pt idx="16">
                  <c:v>83.917000000000002</c:v>
                </c:pt>
                <c:pt idx="17">
                  <c:v>80.75</c:v>
                </c:pt>
                <c:pt idx="18">
                  <c:v>26.283000000000001</c:v>
                </c:pt>
                <c:pt idx="19">
                  <c:v>25.65</c:v>
                </c:pt>
                <c:pt idx="20">
                  <c:v>85.816999999999993</c:v>
                </c:pt>
                <c:pt idx="21">
                  <c:v>88.983000000000004</c:v>
                </c:pt>
                <c:pt idx="22">
                  <c:v>88.983000000000004</c:v>
                </c:pt>
                <c:pt idx="23">
                  <c:v>90.566999999999993</c:v>
                </c:pt>
                <c:pt idx="24">
                  <c:v>93.733000000000004</c:v>
                </c:pt>
                <c:pt idx="25">
                  <c:v>36.1</c:v>
                </c:pt>
                <c:pt idx="26">
                  <c:v>21.216999999999999</c:v>
                </c:pt>
                <c:pt idx="27">
                  <c:v>81.066999999999993</c:v>
                </c:pt>
                <c:pt idx="28">
                  <c:v>81.066999999999993</c:v>
                </c:pt>
                <c:pt idx="29">
                  <c:v>81.066999999999993</c:v>
                </c:pt>
                <c:pt idx="30">
                  <c:v>96.582999999999998</c:v>
                </c:pt>
                <c:pt idx="31">
                  <c:v>96.582999999999998</c:v>
                </c:pt>
                <c:pt idx="32">
                  <c:v>38.950000000000003</c:v>
                </c:pt>
                <c:pt idx="33">
                  <c:v>41.167000000000002</c:v>
                </c:pt>
                <c:pt idx="34">
                  <c:v>95</c:v>
                </c:pt>
                <c:pt idx="35">
                  <c:v>95</c:v>
                </c:pt>
                <c:pt idx="36">
                  <c:v>97.533000000000001</c:v>
                </c:pt>
                <c:pt idx="37">
                  <c:v>97.533000000000001</c:v>
                </c:pt>
                <c:pt idx="38">
                  <c:v>92.783000000000001</c:v>
                </c:pt>
                <c:pt idx="39">
                  <c:v>37.683</c:v>
                </c:pt>
                <c:pt idx="40">
                  <c:v>37.049999999999997</c:v>
                </c:pt>
                <c:pt idx="41">
                  <c:v>103.55</c:v>
                </c:pt>
                <c:pt idx="42">
                  <c:v>106.083</c:v>
                </c:pt>
                <c:pt idx="43">
                  <c:v>106.083</c:v>
                </c:pt>
                <c:pt idx="44">
                  <c:v>106.083</c:v>
                </c:pt>
                <c:pt idx="45">
                  <c:v>108.617</c:v>
                </c:pt>
                <c:pt idx="46">
                  <c:v>50.982999999999997</c:v>
                </c:pt>
                <c:pt idx="47">
                  <c:v>50.35</c:v>
                </c:pt>
                <c:pt idx="48">
                  <c:v>90.566999999999993</c:v>
                </c:pt>
                <c:pt idx="49">
                  <c:v>90.566999999999993</c:v>
                </c:pt>
                <c:pt idx="50">
                  <c:v>90.566999999999993</c:v>
                </c:pt>
                <c:pt idx="51">
                  <c:v>107.033</c:v>
                </c:pt>
                <c:pt idx="52">
                  <c:v>107.033</c:v>
                </c:pt>
                <c:pt idx="53">
                  <c:v>49.4</c:v>
                </c:pt>
                <c:pt idx="54">
                  <c:v>50.982999999999997</c:v>
                </c:pt>
                <c:pt idx="55">
                  <c:v>107.983</c:v>
                </c:pt>
                <c:pt idx="56">
                  <c:v>109.56699999999999</c:v>
                </c:pt>
                <c:pt idx="57">
                  <c:v>111.783</c:v>
                </c:pt>
                <c:pt idx="58">
                  <c:v>111.783</c:v>
                </c:pt>
                <c:pt idx="59">
                  <c:v>111.783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8-4EAB-8B84-02B77EC7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51968"/>
        <c:axId val="-1683953600"/>
      </c:lineChart>
      <c:dateAx>
        <c:axId val="-16839519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83953600"/>
        <c:crosses val="autoZero"/>
        <c:auto val="1"/>
        <c:lblOffset val="100"/>
        <c:baseTimeUnit val="days"/>
      </c:dateAx>
      <c:valAx>
        <c:axId val="-168395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8395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opLeftCell="E1" workbookViewId="0">
      <selection activeCell="L6" sqref="L6"/>
    </sheetView>
  </sheetViews>
  <sheetFormatPr defaultColWidth="9.44140625" defaultRowHeight="14.4" x14ac:dyDescent="0.3"/>
  <cols>
    <col min="2" max="2" width="10.44140625" bestFit="1" customWidth="1"/>
    <col min="6" max="6" width="12.5546875" customWidth="1"/>
    <col min="9" max="9" width="14" customWidth="1"/>
    <col min="10" max="10" width="21.44140625" bestFit="1" customWidth="1"/>
    <col min="11" max="11" width="16.88671875" bestFit="1" customWidth="1"/>
    <col min="12" max="12" width="18" bestFit="1" customWidth="1"/>
    <col min="13" max="13" width="19.109375" customWidth="1"/>
    <col min="15" max="15" width="10.44140625" bestFit="1" customWidth="1"/>
  </cols>
  <sheetData>
    <row r="1" spans="1:19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  <c r="J1" t="s">
        <v>5</v>
      </c>
      <c r="K1" t="s">
        <v>9</v>
      </c>
      <c r="L1" t="s">
        <v>13</v>
      </c>
    </row>
    <row r="2" spans="1:19" x14ac:dyDescent="0.3">
      <c r="A2">
        <v>1</v>
      </c>
      <c r="B2" s="1">
        <v>44019</v>
      </c>
      <c r="C2" s="2">
        <v>5.2083333333333336E-2</v>
      </c>
      <c r="D2">
        <f>WEEKDAY(B2,2)</f>
        <v>2</v>
      </c>
      <c r="E2" s="3">
        <f>IF(D2&lt;6,10*60-MINUTE(C2)-60*HOUR(C2),7*60-MINUTE(C2)-60*HOUR(C2))</f>
        <v>525</v>
      </c>
      <c r="F2">
        <f>5*60</f>
        <v>300</v>
      </c>
      <c r="G2">
        <v>0</v>
      </c>
      <c r="H2">
        <v>0</v>
      </c>
      <c r="I2">
        <f>F2-G2+H2</f>
        <v>300</v>
      </c>
      <c r="J2">
        <f>E2-I2</f>
        <v>225</v>
      </c>
      <c r="K2">
        <f>ROUND(30*I2/60*1000,0)</f>
        <v>150000</v>
      </c>
      <c r="L2">
        <f>ROUND(19*J2/60*1000,0)</f>
        <v>71250</v>
      </c>
      <c r="O2">
        <v>11274398</v>
      </c>
      <c r="R2">
        <f>K2/1000</f>
        <v>150</v>
      </c>
      <c r="S2">
        <f>L2/1000</f>
        <v>71.25</v>
      </c>
    </row>
    <row r="3" spans="1:19" x14ac:dyDescent="0.3">
      <c r="A3">
        <v>2</v>
      </c>
      <c r="B3" s="1">
        <v>44020</v>
      </c>
      <c r="C3" s="2">
        <v>5.2083333333333336E-2</v>
      </c>
      <c r="D3">
        <f t="shared" ref="D3:D62" si="0">WEEKDAY(B3,2)</f>
        <v>3</v>
      </c>
      <c r="E3" s="3">
        <f t="shared" ref="E3:E61" si="1">IF(D3&lt;6,10*60-MINUTE(C3)-60*HOUR(C3),7*60-MINUTE(C3)-60*HOUR(C3))</f>
        <v>525</v>
      </c>
      <c r="F3">
        <f>I2</f>
        <v>300</v>
      </c>
      <c r="G3">
        <f>IF(MOD(A2,3)=0,ROUNDDOWN(F3*4%,0),0)</f>
        <v>0</v>
      </c>
      <c r="H3">
        <f>IF(D3&gt;5,ROUNDDOWN(I3*1%,0),0)</f>
        <v>0</v>
      </c>
      <c r="I3">
        <f>F3-G3</f>
        <v>300</v>
      </c>
      <c r="J3">
        <f t="shared" ref="J3:J61" si="2">E3-I3</f>
        <v>225</v>
      </c>
      <c r="K3">
        <f t="shared" ref="K3:K61" si="3">ROUND(30*I3/60*1000,0)</f>
        <v>150000</v>
      </c>
      <c r="L3">
        <f t="shared" ref="L3:L61" si="4">ROUND(19*J3/60*1000,0)</f>
        <v>71250</v>
      </c>
      <c r="R3">
        <f t="shared" ref="R3:R61" si="5">K3/1000</f>
        <v>150</v>
      </c>
      <c r="S3">
        <f t="shared" ref="S3:S61" si="6">L3/1000</f>
        <v>71.25</v>
      </c>
    </row>
    <row r="4" spans="1:19" x14ac:dyDescent="0.3">
      <c r="A4">
        <v>3</v>
      </c>
      <c r="B4" s="1">
        <v>44021</v>
      </c>
      <c r="C4" s="2">
        <v>5.2083333333333336E-2</v>
      </c>
      <c r="D4">
        <f t="shared" si="0"/>
        <v>4</v>
      </c>
      <c r="E4" s="3">
        <f t="shared" si="1"/>
        <v>525</v>
      </c>
      <c r="F4">
        <f>I3+H3</f>
        <v>300</v>
      </c>
      <c r="G4">
        <f>IF(MOD(A3,3)=0,ROUND(F4*4%,0),0)</f>
        <v>0</v>
      </c>
      <c r="H4">
        <f>IF(D4&gt;5,ROUNDDOWN((I3-G4)*1%,0),0)</f>
        <v>0</v>
      </c>
      <c r="I4">
        <f>F4-G4+H4</f>
        <v>300</v>
      </c>
      <c r="J4">
        <f t="shared" si="2"/>
        <v>225</v>
      </c>
      <c r="K4">
        <f t="shared" si="3"/>
        <v>150000</v>
      </c>
      <c r="L4">
        <f t="shared" si="4"/>
        <v>71250</v>
      </c>
      <c r="R4">
        <f t="shared" si="5"/>
        <v>150</v>
      </c>
      <c r="S4">
        <f t="shared" si="6"/>
        <v>71.25</v>
      </c>
    </row>
    <row r="5" spans="1:19" x14ac:dyDescent="0.3">
      <c r="A5">
        <v>4</v>
      </c>
      <c r="B5" s="1">
        <v>44022</v>
      </c>
      <c r="C5" s="2">
        <v>8.3333333333333329E-2</v>
      </c>
      <c r="D5">
        <f t="shared" si="0"/>
        <v>5</v>
      </c>
      <c r="E5" s="3">
        <f t="shared" si="1"/>
        <v>480</v>
      </c>
      <c r="F5">
        <f>I4</f>
        <v>300</v>
      </c>
      <c r="G5">
        <f t="shared" ref="G5:G62" si="7">IF(MOD(A4,3)=0,ROUND(F5*4%,0),0)</f>
        <v>12</v>
      </c>
      <c r="H5">
        <f>IF(D5&gt;5,ROUND((I4-G5)*1%,0),0)</f>
        <v>0</v>
      </c>
      <c r="I5">
        <f>F5-G5</f>
        <v>288</v>
      </c>
      <c r="J5">
        <f t="shared" si="2"/>
        <v>192</v>
      </c>
      <c r="K5">
        <f t="shared" si="3"/>
        <v>144000</v>
      </c>
      <c r="L5">
        <f t="shared" si="4"/>
        <v>60800</v>
      </c>
      <c r="R5">
        <f t="shared" si="5"/>
        <v>144</v>
      </c>
      <c r="S5">
        <f t="shared" si="6"/>
        <v>60.8</v>
      </c>
    </row>
    <row r="6" spans="1:19" x14ac:dyDescent="0.3">
      <c r="A6">
        <v>5</v>
      </c>
      <c r="B6" s="1">
        <v>44023</v>
      </c>
      <c r="C6" s="2">
        <v>8.3333333333333329E-2</v>
      </c>
      <c r="D6">
        <f t="shared" si="0"/>
        <v>6</v>
      </c>
      <c r="E6" s="3">
        <f t="shared" si="1"/>
        <v>300</v>
      </c>
      <c r="F6">
        <f t="shared" ref="F6:F62" si="8">I5</f>
        <v>288</v>
      </c>
      <c r="G6">
        <f t="shared" si="7"/>
        <v>0</v>
      </c>
      <c r="H6">
        <f>IF(D6&gt;5,ROUND((I5-G6)*1%,0),0)</f>
        <v>3</v>
      </c>
      <c r="I6">
        <f>F6-G6+H6</f>
        <v>291</v>
      </c>
      <c r="J6">
        <f t="shared" si="2"/>
        <v>9</v>
      </c>
      <c r="K6">
        <f t="shared" si="3"/>
        <v>145500</v>
      </c>
      <c r="L6">
        <f t="shared" si="4"/>
        <v>2850</v>
      </c>
      <c r="R6">
        <f t="shared" si="5"/>
        <v>145.5</v>
      </c>
      <c r="S6">
        <f t="shared" si="6"/>
        <v>2.85</v>
      </c>
    </row>
    <row r="7" spans="1:19" x14ac:dyDescent="0.3">
      <c r="A7">
        <v>6</v>
      </c>
      <c r="B7" s="1">
        <v>44024</v>
      </c>
      <c r="C7" s="2">
        <v>6.25E-2</v>
      </c>
      <c r="D7">
        <f t="shared" si="0"/>
        <v>7</v>
      </c>
      <c r="E7" s="3">
        <f t="shared" si="1"/>
        <v>330</v>
      </c>
      <c r="F7">
        <f t="shared" si="8"/>
        <v>291</v>
      </c>
      <c r="G7">
        <f t="shared" si="7"/>
        <v>0</v>
      </c>
      <c r="H7">
        <f t="shared" ref="H7:H61" si="9">IF(D7&gt;5,ROUND((I6-G7)*1%,0),0)</f>
        <v>3</v>
      </c>
      <c r="I7">
        <f>F7-G7+H7</f>
        <v>294</v>
      </c>
      <c r="J7">
        <f t="shared" si="2"/>
        <v>36</v>
      </c>
      <c r="K7">
        <f t="shared" si="3"/>
        <v>147000</v>
      </c>
      <c r="L7">
        <f t="shared" si="4"/>
        <v>11400</v>
      </c>
      <c r="N7" s="4" t="s">
        <v>10</v>
      </c>
      <c r="O7" s="4">
        <f>SUM(K2:K61,L2:L61)</f>
        <v>11274413</v>
      </c>
      <c r="R7">
        <f t="shared" si="5"/>
        <v>147</v>
      </c>
      <c r="S7">
        <f t="shared" si="6"/>
        <v>11.4</v>
      </c>
    </row>
    <row r="8" spans="1:19" x14ac:dyDescent="0.3">
      <c r="A8">
        <v>7</v>
      </c>
      <c r="B8" s="1">
        <v>44025</v>
      </c>
      <c r="C8" s="2">
        <v>6.25E-2</v>
      </c>
      <c r="D8">
        <f t="shared" si="0"/>
        <v>1</v>
      </c>
      <c r="E8" s="3">
        <f t="shared" si="1"/>
        <v>510</v>
      </c>
      <c r="F8">
        <f t="shared" si="8"/>
        <v>294</v>
      </c>
      <c r="G8">
        <f t="shared" si="7"/>
        <v>12</v>
      </c>
      <c r="H8">
        <f t="shared" si="9"/>
        <v>0</v>
      </c>
      <c r="I8">
        <f t="shared" ref="I8:I62" si="10">F8-G8+H8</f>
        <v>282</v>
      </c>
      <c r="J8">
        <f t="shared" si="2"/>
        <v>228</v>
      </c>
      <c r="K8">
        <f t="shared" si="3"/>
        <v>141000</v>
      </c>
      <c r="L8">
        <f t="shared" si="4"/>
        <v>72200</v>
      </c>
      <c r="N8" s="4" t="s">
        <v>11</v>
      </c>
      <c r="O8" s="8">
        <f>B43</f>
        <v>44060</v>
      </c>
      <c r="R8">
        <f t="shared" si="5"/>
        <v>141</v>
      </c>
      <c r="S8">
        <f t="shared" si="6"/>
        <v>72.2</v>
      </c>
    </row>
    <row r="9" spans="1:19" x14ac:dyDescent="0.3">
      <c r="A9">
        <v>8</v>
      </c>
      <c r="B9" s="1">
        <v>44026</v>
      </c>
      <c r="C9" s="2">
        <v>6.25E-2</v>
      </c>
      <c r="D9">
        <f t="shared" si="0"/>
        <v>2</v>
      </c>
      <c r="E9" s="3">
        <f t="shared" si="1"/>
        <v>510</v>
      </c>
      <c r="F9">
        <f t="shared" si="8"/>
        <v>282</v>
      </c>
      <c r="G9">
        <f t="shared" si="7"/>
        <v>0</v>
      </c>
      <c r="H9">
        <f t="shared" si="9"/>
        <v>0</v>
      </c>
      <c r="I9">
        <f t="shared" si="10"/>
        <v>282</v>
      </c>
      <c r="J9">
        <f t="shared" si="2"/>
        <v>228</v>
      </c>
      <c r="K9">
        <f t="shared" si="3"/>
        <v>141000</v>
      </c>
      <c r="L9">
        <f t="shared" si="4"/>
        <v>72200</v>
      </c>
      <c r="N9" s="4" t="s">
        <v>12</v>
      </c>
      <c r="O9" s="9">
        <f>100%-I62*100%/F2</f>
        <v>0.48</v>
      </c>
      <c r="R9">
        <f t="shared" si="5"/>
        <v>141</v>
      </c>
      <c r="S9">
        <f t="shared" si="6"/>
        <v>72.2</v>
      </c>
    </row>
    <row r="10" spans="1:19" x14ac:dyDescent="0.3">
      <c r="A10">
        <v>9</v>
      </c>
      <c r="B10" s="1">
        <v>44027</v>
      </c>
      <c r="C10" s="2">
        <v>6.25E-2</v>
      </c>
      <c r="D10">
        <f t="shared" si="0"/>
        <v>3</v>
      </c>
      <c r="E10" s="3">
        <f t="shared" si="1"/>
        <v>510</v>
      </c>
      <c r="F10">
        <f t="shared" si="8"/>
        <v>282</v>
      </c>
      <c r="G10">
        <f t="shared" si="7"/>
        <v>0</v>
      </c>
      <c r="H10">
        <f t="shared" si="9"/>
        <v>0</v>
      </c>
      <c r="I10">
        <f t="shared" si="10"/>
        <v>282</v>
      </c>
      <c r="J10">
        <f t="shared" si="2"/>
        <v>228</v>
      </c>
      <c r="K10">
        <f t="shared" si="3"/>
        <v>141000</v>
      </c>
      <c r="L10">
        <f t="shared" si="4"/>
        <v>72200</v>
      </c>
      <c r="R10">
        <f t="shared" si="5"/>
        <v>141</v>
      </c>
      <c r="S10">
        <f t="shared" si="6"/>
        <v>72.2</v>
      </c>
    </row>
    <row r="11" spans="1:19" x14ac:dyDescent="0.3">
      <c r="A11">
        <v>10</v>
      </c>
      <c r="B11" s="1">
        <v>44028</v>
      </c>
      <c r="C11" s="2">
        <v>4.1666666666666664E-2</v>
      </c>
      <c r="D11">
        <f t="shared" si="0"/>
        <v>4</v>
      </c>
      <c r="E11" s="3">
        <f t="shared" si="1"/>
        <v>540</v>
      </c>
      <c r="F11">
        <f t="shared" si="8"/>
        <v>282</v>
      </c>
      <c r="G11">
        <f t="shared" si="7"/>
        <v>11</v>
      </c>
      <c r="H11">
        <f t="shared" si="9"/>
        <v>0</v>
      </c>
      <c r="I11">
        <f t="shared" si="10"/>
        <v>271</v>
      </c>
      <c r="J11">
        <f t="shared" si="2"/>
        <v>269</v>
      </c>
      <c r="K11">
        <f t="shared" si="3"/>
        <v>135500</v>
      </c>
      <c r="L11">
        <f t="shared" si="4"/>
        <v>85183</v>
      </c>
      <c r="R11">
        <f t="shared" si="5"/>
        <v>135.5</v>
      </c>
      <c r="S11">
        <f t="shared" si="6"/>
        <v>85.183000000000007</v>
      </c>
    </row>
    <row r="12" spans="1:19" x14ac:dyDescent="0.3">
      <c r="A12">
        <v>11</v>
      </c>
      <c r="B12" s="1">
        <v>44029</v>
      </c>
      <c r="C12" s="2">
        <v>4.1666666666666664E-2</v>
      </c>
      <c r="D12">
        <f t="shared" si="0"/>
        <v>5</v>
      </c>
      <c r="E12" s="3">
        <f t="shared" si="1"/>
        <v>540</v>
      </c>
      <c r="F12">
        <f t="shared" si="8"/>
        <v>271</v>
      </c>
      <c r="G12">
        <f t="shared" si="7"/>
        <v>0</v>
      </c>
      <c r="H12">
        <f t="shared" si="9"/>
        <v>0</v>
      </c>
      <c r="I12">
        <f t="shared" si="10"/>
        <v>271</v>
      </c>
      <c r="J12">
        <f t="shared" si="2"/>
        <v>269</v>
      </c>
      <c r="K12">
        <f t="shared" si="3"/>
        <v>135500</v>
      </c>
      <c r="L12">
        <f t="shared" si="4"/>
        <v>85183</v>
      </c>
      <c r="R12">
        <f t="shared" si="5"/>
        <v>135.5</v>
      </c>
      <c r="S12">
        <f t="shared" si="6"/>
        <v>85.183000000000007</v>
      </c>
    </row>
    <row r="13" spans="1:19" x14ac:dyDescent="0.3">
      <c r="A13">
        <v>12</v>
      </c>
      <c r="B13" s="1">
        <v>44030</v>
      </c>
      <c r="C13" s="2">
        <v>4.1666666666666664E-2</v>
      </c>
      <c r="D13">
        <f t="shared" si="0"/>
        <v>6</v>
      </c>
      <c r="E13" s="3">
        <f t="shared" si="1"/>
        <v>360</v>
      </c>
      <c r="F13">
        <f t="shared" si="8"/>
        <v>271</v>
      </c>
      <c r="G13">
        <f t="shared" si="7"/>
        <v>0</v>
      </c>
      <c r="H13">
        <f t="shared" si="9"/>
        <v>3</v>
      </c>
      <c r="I13">
        <f t="shared" si="10"/>
        <v>274</v>
      </c>
      <c r="J13">
        <f t="shared" si="2"/>
        <v>86</v>
      </c>
      <c r="K13">
        <f t="shared" si="3"/>
        <v>137000</v>
      </c>
      <c r="L13">
        <f t="shared" si="4"/>
        <v>27233</v>
      </c>
      <c r="R13">
        <f t="shared" si="5"/>
        <v>137</v>
      </c>
      <c r="S13">
        <f t="shared" si="6"/>
        <v>27.233000000000001</v>
      </c>
    </row>
    <row r="14" spans="1:19" x14ac:dyDescent="0.3">
      <c r="A14">
        <v>13</v>
      </c>
      <c r="B14" s="1">
        <v>44031</v>
      </c>
      <c r="C14" s="2">
        <v>4.1666666666666664E-2</v>
      </c>
      <c r="D14">
        <f t="shared" si="0"/>
        <v>7</v>
      </c>
      <c r="E14" s="3">
        <f t="shared" si="1"/>
        <v>360</v>
      </c>
      <c r="F14">
        <f t="shared" si="8"/>
        <v>274</v>
      </c>
      <c r="G14">
        <f t="shared" si="7"/>
        <v>11</v>
      </c>
      <c r="H14">
        <f t="shared" si="9"/>
        <v>3</v>
      </c>
      <c r="I14">
        <f t="shared" si="10"/>
        <v>266</v>
      </c>
      <c r="J14">
        <f t="shared" si="2"/>
        <v>94</v>
      </c>
      <c r="K14">
        <f t="shared" si="3"/>
        <v>133000</v>
      </c>
      <c r="L14">
        <f t="shared" si="4"/>
        <v>29767</v>
      </c>
      <c r="R14">
        <f t="shared" si="5"/>
        <v>133</v>
      </c>
      <c r="S14">
        <f t="shared" si="6"/>
        <v>29.766999999999999</v>
      </c>
    </row>
    <row r="15" spans="1:19" x14ac:dyDescent="0.3">
      <c r="A15">
        <v>14</v>
      </c>
      <c r="B15" s="1">
        <v>44032</v>
      </c>
      <c r="C15" s="2">
        <v>5.5555555555555552E-2</v>
      </c>
      <c r="D15">
        <f t="shared" si="0"/>
        <v>1</v>
      </c>
      <c r="E15" s="3">
        <f t="shared" si="1"/>
        <v>520</v>
      </c>
      <c r="F15">
        <f t="shared" si="8"/>
        <v>266</v>
      </c>
      <c r="G15">
        <f t="shared" si="7"/>
        <v>0</v>
      </c>
      <c r="H15">
        <f t="shared" si="9"/>
        <v>0</v>
      </c>
      <c r="I15">
        <f t="shared" si="10"/>
        <v>266</v>
      </c>
      <c r="J15">
        <f t="shared" si="2"/>
        <v>254</v>
      </c>
      <c r="K15">
        <f t="shared" si="3"/>
        <v>133000</v>
      </c>
      <c r="L15">
        <f t="shared" si="4"/>
        <v>80433</v>
      </c>
      <c r="R15">
        <f t="shared" si="5"/>
        <v>133</v>
      </c>
      <c r="S15">
        <f t="shared" si="6"/>
        <v>80.433000000000007</v>
      </c>
    </row>
    <row r="16" spans="1:19" x14ac:dyDescent="0.3">
      <c r="A16">
        <v>15</v>
      </c>
      <c r="B16" s="1">
        <v>44033</v>
      </c>
      <c r="C16" s="2">
        <v>5.5555555555555552E-2</v>
      </c>
      <c r="D16">
        <f t="shared" si="0"/>
        <v>2</v>
      </c>
      <c r="E16" s="3">
        <f t="shared" si="1"/>
        <v>520</v>
      </c>
      <c r="F16">
        <f t="shared" si="8"/>
        <v>266</v>
      </c>
      <c r="G16">
        <f t="shared" si="7"/>
        <v>0</v>
      </c>
      <c r="H16">
        <f t="shared" si="9"/>
        <v>0</v>
      </c>
      <c r="I16">
        <f t="shared" si="10"/>
        <v>266</v>
      </c>
      <c r="J16">
        <f t="shared" si="2"/>
        <v>254</v>
      </c>
      <c r="K16">
        <f t="shared" si="3"/>
        <v>133000</v>
      </c>
      <c r="L16">
        <f t="shared" si="4"/>
        <v>80433</v>
      </c>
      <c r="R16">
        <f t="shared" si="5"/>
        <v>133</v>
      </c>
      <c r="S16">
        <f t="shared" si="6"/>
        <v>80.433000000000007</v>
      </c>
    </row>
    <row r="17" spans="1:19" x14ac:dyDescent="0.3">
      <c r="A17">
        <v>16</v>
      </c>
      <c r="B17" s="1">
        <v>44034</v>
      </c>
      <c r="C17" s="2">
        <v>5.5555555555555552E-2</v>
      </c>
      <c r="D17">
        <f t="shared" si="0"/>
        <v>3</v>
      </c>
      <c r="E17" s="3">
        <f t="shared" si="1"/>
        <v>520</v>
      </c>
      <c r="F17">
        <f t="shared" si="8"/>
        <v>266</v>
      </c>
      <c r="G17">
        <f t="shared" si="7"/>
        <v>11</v>
      </c>
      <c r="H17">
        <f t="shared" si="9"/>
        <v>0</v>
      </c>
      <c r="I17">
        <f t="shared" si="10"/>
        <v>255</v>
      </c>
      <c r="J17">
        <f t="shared" si="2"/>
        <v>265</v>
      </c>
      <c r="K17">
        <f t="shared" si="3"/>
        <v>127500</v>
      </c>
      <c r="L17">
        <f t="shared" si="4"/>
        <v>83917</v>
      </c>
      <c r="R17">
        <f t="shared" si="5"/>
        <v>127.5</v>
      </c>
      <c r="S17">
        <f t="shared" si="6"/>
        <v>83.917000000000002</v>
      </c>
    </row>
    <row r="18" spans="1:19" x14ac:dyDescent="0.3">
      <c r="A18">
        <v>17</v>
      </c>
      <c r="B18" s="1">
        <v>44035</v>
      </c>
      <c r="C18" s="2">
        <v>5.5555555555555552E-2</v>
      </c>
      <c r="D18">
        <f t="shared" si="0"/>
        <v>4</v>
      </c>
      <c r="E18" s="3">
        <f t="shared" si="1"/>
        <v>520</v>
      </c>
      <c r="F18">
        <f t="shared" si="8"/>
        <v>255</v>
      </c>
      <c r="G18">
        <f t="shared" si="7"/>
        <v>0</v>
      </c>
      <c r="H18">
        <f t="shared" si="9"/>
        <v>0</v>
      </c>
      <c r="I18">
        <f t="shared" si="10"/>
        <v>255</v>
      </c>
      <c r="J18">
        <f t="shared" si="2"/>
        <v>265</v>
      </c>
      <c r="K18">
        <f t="shared" si="3"/>
        <v>127500</v>
      </c>
      <c r="L18">
        <f t="shared" si="4"/>
        <v>83917</v>
      </c>
      <c r="R18">
        <f t="shared" si="5"/>
        <v>127.5</v>
      </c>
      <c r="S18">
        <f t="shared" si="6"/>
        <v>83.917000000000002</v>
      </c>
    </row>
    <row r="19" spans="1:19" x14ac:dyDescent="0.3">
      <c r="A19">
        <v>18</v>
      </c>
      <c r="B19" s="1">
        <v>44036</v>
      </c>
      <c r="C19" s="2">
        <v>6.25E-2</v>
      </c>
      <c r="D19">
        <f t="shared" si="0"/>
        <v>5</v>
      </c>
      <c r="E19" s="3">
        <f t="shared" si="1"/>
        <v>510</v>
      </c>
      <c r="F19">
        <f t="shared" si="8"/>
        <v>255</v>
      </c>
      <c r="G19">
        <f t="shared" si="7"/>
        <v>0</v>
      </c>
      <c r="H19">
        <f t="shared" si="9"/>
        <v>0</v>
      </c>
      <c r="I19">
        <f t="shared" si="10"/>
        <v>255</v>
      </c>
      <c r="J19">
        <f t="shared" si="2"/>
        <v>255</v>
      </c>
      <c r="K19">
        <f t="shared" si="3"/>
        <v>127500</v>
      </c>
      <c r="L19">
        <f t="shared" si="4"/>
        <v>80750</v>
      </c>
      <c r="R19">
        <f t="shared" si="5"/>
        <v>127.5</v>
      </c>
      <c r="S19">
        <f t="shared" si="6"/>
        <v>80.75</v>
      </c>
    </row>
    <row r="20" spans="1:19" x14ac:dyDescent="0.3">
      <c r="A20">
        <v>19</v>
      </c>
      <c r="B20" s="1">
        <v>44037</v>
      </c>
      <c r="C20" s="2">
        <v>6.25E-2</v>
      </c>
      <c r="D20">
        <f t="shared" si="0"/>
        <v>6</v>
      </c>
      <c r="E20" s="3">
        <f t="shared" si="1"/>
        <v>330</v>
      </c>
      <c r="F20">
        <f t="shared" si="8"/>
        <v>255</v>
      </c>
      <c r="G20">
        <f t="shared" si="7"/>
        <v>10</v>
      </c>
      <c r="H20">
        <f t="shared" si="9"/>
        <v>2</v>
      </c>
      <c r="I20">
        <f t="shared" si="10"/>
        <v>247</v>
      </c>
      <c r="J20">
        <f t="shared" si="2"/>
        <v>83</v>
      </c>
      <c r="K20">
        <f t="shared" si="3"/>
        <v>123500</v>
      </c>
      <c r="L20">
        <f t="shared" si="4"/>
        <v>26283</v>
      </c>
      <c r="R20">
        <f t="shared" si="5"/>
        <v>123.5</v>
      </c>
      <c r="S20">
        <f t="shared" si="6"/>
        <v>26.283000000000001</v>
      </c>
    </row>
    <row r="21" spans="1:19" x14ac:dyDescent="0.3">
      <c r="A21">
        <v>20</v>
      </c>
      <c r="B21" s="1">
        <v>44038</v>
      </c>
      <c r="C21" s="2">
        <v>6.25E-2</v>
      </c>
      <c r="D21">
        <f t="shared" si="0"/>
        <v>7</v>
      </c>
      <c r="E21" s="3">
        <f t="shared" si="1"/>
        <v>330</v>
      </c>
      <c r="F21">
        <f t="shared" si="8"/>
        <v>247</v>
      </c>
      <c r="G21">
        <f t="shared" si="7"/>
        <v>0</v>
      </c>
      <c r="H21">
        <f t="shared" si="9"/>
        <v>2</v>
      </c>
      <c r="I21">
        <f t="shared" si="10"/>
        <v>249</v>
      </c>
      <c r="J21">
        <f t="shared" si="2"/>
        <v>81</v>
      </c>
      <c r="K21">
        <f t="shared" si="3"/>
        <v>124500</v>
      </c>
      <c r="L21">
        <f t="shared" si="4"/>
        <v>25650</v>
      </c>
      <c r="R21">
        <f t="shared" si="5"/>
        <v>124.5</v>
      </c>
      <c r="S21">
        <f t="shared" si="6"/>
        <v>25.65</v>
      </c>
    </row>
    <row r="22" spans="1:19" x14ac:dyDescent="0.3">
      <c r="A22">
        <v>21</v>
      </c>
      <c r="B22" s="1">
        <v>44039</v>
      </c>
      <c r="C22" s="2">
        <v>5.5555555555555552E-2</v>
      </c>
      <c r="D22">
        <f t="shared" si="0"/>
        <v>1</v>
      </c>
      <c r="E22" s="3">
        <f t="shared" si="1"/>
        <v>520</v>
      </c>
      <c r="F22">
        <f t="shared" si="8"/>
        <v>249</v>
      </c>
      <c r="G22">
        <f t="shared" si="7"/>
        <v>0</v>
      </c>
      <c r="H22">
        <f t="shared" si="9"/>
        <v>0</v>
      </c>
      <c r="I22">
        <f t="shared" si="10"/>
        <v>249</v>
      </c>
      <c r="J22">
        <f t="shared" si="2"/>
        <v>271</v>
      </c>
      <c r="K22">
        <f t="shared" si="3"/>
        <v>124500</v>
      </c>
      <c r="L22">
        <f t="shared" si="4"/>
        <v>85817</v>
      </c>
      <c r="R22">
        <f t="shared" si="5"/>
        <v>124.5</v>
      </c>
      <c r="S22">
        <f t="shared" si="6"/>
        <v>85.816999999999993</v>
      </c>
    </row>
    <row r="23" spans="1:19" x14ac:dyDescent="0.3">
      <c r="A23">
        <v>22</v>
      </c>
      <c r="B23" s="1">
        <v>44040</v>
      </c>
      <c r="C23" s="2">
        <v>5.5555555555555552E-2</v>
      </c>
      <c r="D23">
        <f t="shared" si="0"/>
        <v>2</v>
      </c>
      <c r="E23" s="3">
        <f t="shared" si="1"/>
        <v>520</v>
      </c>
      <c r="F23">
        <f t="shared" si="8"/>
        <v>249</v>
      </c>
      <c r="G23">
        <f t="shared" si="7"/>
        <v>10</v>
      </c>
      <c r="H23">
        <f t="shared" si="9"/>
        <v>0</v>
      </c>
      <c r="I23">
        <f t="shared" si="10"/>
        <v>239</v>
      </c>
      <c r="J23">
        <f t="shared" si="2"/>
        <v>281</v>
      </c>
      <c r="K23">
        <f t="shared" si="3"/>
        <v>119500</v>
      </c>
      <c r="L23">
        <f t="shared" si="4"/>
        <v>88983</v>
      </c>
      <c r="R23">
        <f t="shared" si="5"/>
        <v>119.5</v>
      </c>
      <c r="S23">
        <f t="shared" si="6"/>
        <v>88.983000000000004</v>
      </c>
    </row>
    <row r="24" spans="1:19" x14ac:dyDescent="0.3">
      <c r="A24">
        <v>23</v>
      </c>
      <c r="B24" s="1">
        <v>44041</v>
      </c>
      <c r="C24" s="2">
        <v>5.5555555555555552E-2</v>
      </c>
      <c r="D24">
        <f t="shared" si="0"/>
        <v>3</v>
      </c>
      <c r="E24" s="3">
        <f t="shared" si="1"/>
        <v>520</v>
      </c>
      <c r="F24">
        <f t="shared" si="8"/>
        <v>239</v>
      </c>
      <c r="G24">
        <f t="shared" si="7"/>
        <v>0</v>
      </c>
      <c r="H24">
        <f t="shared" si="9"/>
        <v>0</v>
      </c>
      <c r="I24">
        <f t="shared" si="10"/>
        <v>239</v>
      </c>
      <c r="J24">
        <f t="shared" si="2"/>
        <v>281</v>
      </c>
      <c r="K24">
        <f t="shared" si="3"/>
        <v>119500</v>
      </c>
      <c r="L24">
        <f t="shared" si="4"/>
        <v>88983</v>
      </c>
      <c r="R24">
        <f t="shared" si="5"/>
        <v>119.5</v>
      </c>
      <c r="S24">
        <f t="shared" si="6"/>
        <v>88.983000000000004</v>
      </c>
    </row>
    <row r="25" spans="1:19" x14ac:dyDescent="0.3">
      <c r="A25">
        <v>24</v>
      </c>
      <c r="B25" s="1">
        <v>44042</v>
      </c>
      <c r="C25" s="2">
        <v>5.2083333333333336E-2</v>
      </c>
      <c r="D25">
        <f t="shared" si="0"/>
        <v>4</v>
      </c>
      <c r="E25" s="3">
        <f t="shared" si="1"/>
        <v>525</v>
      </c>
      <c r="F25">
        <f t="shared" si="8"/>
        <v>239</v>
      </c>
      <c r="G25">
        <f t="shared" si="7"/>
        <v>0</v>
      </c>
      <c r="H25">
        <f t="shared" si="9"/>
        <v>0</v>
      </c>
      <c r="I25">
        <f t="shared" si="10"/>
        <v>239</v>
      </c>
      <c r="J25">
        <f t="shared" si="2"/>
        <v>286</v>
      </c>
      <c r="K25">
        <f t="shared" si="3"/>
        <v>119500</v>
      </c>
      <c r="L25">
        <f t="shared" si="4"/>
        <v>90567</v>
      </c>
      <c r="R25">
        <f t="shared" si="5"/>
        <v>119.5</v>
      </c>
      <c r="S25">
        <f t="shared" si="6"/>
        <v>90.566999999999993</v>
      </c>
    </row>
    <row r="26" spans="1:19" x14ac:dyDescent="0.3">
      <c r="A26">
        <v>25</v>
      </c>
      <c r="B26" s="1">
        <v>44043</v>
      </c>
      <c r="C26" s="2">
        <v>5.2083333333333336E-2</v>
      </c>
      <c r="D26">
        <f t="shared" si="0"/>
        <v>5</v>
      </c>
      <c r="E26" s="3">
        <f t="shared" si="1"/>
        <v>525</v>
      </c>
      <c r="F26">
        <f t="shared" si="8"/>
        <v>239</v>
      </c>
      <c r="G26">
        <f t="shared" si="7"/>
        <v>10</v>
      </c>
      <c r="H26">
        <f t="shared" si="9"/>
        <v>0</v>
      </c>
      <c r="I26">
        <f t="shared" si="10"/>
        <v>229</v>
      </c>
      <c r="J26">
        <f t="shared" si="2"/>
        <v>296</v>
      </c>
      <c r="K26">
        <f t="shared" si="3"/>
        <v>114500</v>
      </c>
      <c r="L26">
        <f t="shared" si="4"/>
        <v>93733</v>
      </c>
      <c r="R26">
        <f t="shared" si="5"/>
        <v>114.5</v>
      </c>
      <c r="S26">
        <f t="shared" si="6"/>
        <v>93.733000000000004</v>
      </c>
    </row>
    <row r="27" spans="1:19" x14ac:dyDescent="0.3">
      <c r="A27">
        <v>26</v>
      </c>
      <c r="B27" s="1">
        <v>44044</v>
      </c>
      <c r="C27" s="2">
        <v>5.2083333333333336E-2</v>
      </c>
      <c r="D27">
        <f t="shared" si="0"/>
        <v>6</v>
      </c>
      <c r="E27" s="3">
        <f t="shared" si="1"/>
        <v>345</v>
      </c>
      <c r="F27">
        <f t="shared" si="8"/>
        <v>229</v>
      </c>
      <c r="G27">
        <f t="shared" si="7"/>
        <v>0</v>
      </c>
      <c r="H27">
        <f t="shared" si="9"/>
        <v>2</v>
      </c>
      <c r="I27">
        <f t="shared" si="10"/>
        <v>231</v>
      </c>
      <c r="J27">
        <f t="shared" si="2"/>
        <v>114</v>
      </c>
      <c r="K27">
        <f t="shared" si="3"/>
        <v>115500</v>
      </c>
      <c r="L27">
        <f t="shared" si="4"/>
        <v>36100</v>
      </c>
      <c r="R27">
        <f t="shared" si="5"/>
        <v>115.5</v>
      </c>
      <c r="S27">
        <f t="shared" si="6"/>
        <v>36.1</v>
      </c>
    </row>
    <row r="28" spans="1:19" x14ac:dyDescent="0.3">
      <c r="A28">
        <v>27</v>
      </c>
      <c r="B28" s="1">
        <v>44045</v>
      </c>
      <c r="C28" s="2">
        <v>8.3333333333333329E-2</v>
      </c>
      <c r="D28">
        <f t="shared" si="0"/>
        <v>7</v>
      </c>
      <c r="E28" s="3">
        <f t="shared" si="1"/>
        <v>300</v>
      </c>
      <c r="F28">
        <f t="shared" si="8"/>
        <v>231</v>
      </c>
      <c r="G28">
        <f t="shared" si="7"/>
        <v>0</v>
      </c>
      <c r="H28">
        <f t="shared" si="9"/>
        <v>2</v>
      </c>
      <c r="I28">
        <f t="shared" si="10"/>
        <v>233</v>
      </c>
      <c r="J28">
        <f t="shared" si="2"/>
        <v>67</v>
      </c>
      <c r="K28">
        <f t="shared" si="3"/>
        <v>116500</v>
      </c>
      <c r="L28">
        <f t="shared" si="4"/>
        <v>21217</v>
      </c>
      <c r="R28">
        <f t="shared" si="5"/>
        <v>116.5</v>
      </c>
      <c r="S28">
        <f t="shared" si="6"/>
        <v>21.216999999999999</v>
      </c>
    </row>
    <row r="29" spans="1:19" x14ac:dyDescent="0.3">
      <c r="A29">
        <v>28</v>
      </c>
      <c r="B29" s="1">
        <v>44046</v>
      </c>
      <c r="C29" s="2">
        <v>8.3333333333333329E-2</v>
      </c>
      <c r="D29">
        <f t="shared" si="0"/>
        <v>1</v>
      </c>
      <c r="E29" s="3">
        <f t="shared" si="1"/>
        <v>480</v>
      </c>
      <c r="F29">
        <f t="shared" si="8"/>
        <v>233</v>
      </c>
      <c r="G29">
        <f t="shared" si="7"/>
        <v>9</v>
      </c>
      <c r="H29">
        <f t="shared" si="9"/>
        <v>0</v>
      </c>
      <c r="I29">
        <f t="shared" si="10"/>
        <v>224</v>
      </c>
      <c r="J29">
        <f t="shared" si="2"/>
        <v>256</v>
      </c>
      <c r="K29">
        <f t="shared" si="3"/>
        <v>112000</v>
      </c>
      <c r="L29">
        <f t="shared" si="4"/>
        <v>81067</v>
      </c>
      <c r="R29">
        <f t="shared" si="5"/>
        <v>112</v>
      </c>
      <c r="S29">
        <f t="shared" si="6"/>
        <v>81.066999999999993</v>
      </c>
    </row>
    <row r="30" spans="1:19" x14ac:dyDescent="0.3">
      <c r="A30">
        <v>29</v>
      </c>
      <c r="B30" s="1">
        <v>44047</v>
      </c>
      <c r="C30" s="2">
        <v>8.3333333333333329E-2</v>
      </c>
      <c r="D30">
        <f t="shared" si="0"/>
        <v>2</v>
      </c>
      <c r="E30" s="3">
        <f t="shared" si="1"/>
        <v>480</v>
      </c>
      <c r="F30">
        <f t="shared" si="8"/>
        <v>224</v>
      </c>
      <c r="G30">
        <f t="shared" si="7"/>
        <v>0</v>
      </c>
      <c r="H30">
        <f t="shared" si="9"/>
        <v>0</v>
      </c>
      <c r="I30">
        <f t="shared" si="10"/>
        <v>224</v>
      </c>
      <c r="J30">
        <f t="shared" si="2"/>
        <v>256</v>
      </c>
      <c r="K30">
        <f t="shared" si="3"/>
        <v>112000</v>
      </c>
      <c r="L30">
        <f t="shared" si="4"/>
        <v>81067</v>
      </c>
      <c r="R30">
        <f t="shared" si="5"/>
        <v>112</v>
      </c>
      <c r="S30">
        <f t="shared" si="6"/>
        <v>81.066999999999993</v>
      </c>
    </row>
    <row r="31" spans="1:19" x14ac:dyDescent="0.3">
      <c r="A31">
        <v>30</v>
      </c>
      <c r="B31" s="1">
        <v>44048</v>
      </c>
      <c r="C31" s="2">
        <v>8.3333333333333329E-2</v>
      </c>
      <c r="D31">
        <f t="shared" si="0"/>
        <v>3</v>
      </c>
      <c r="E31" s="3">
        <f t="shared" si="1"/>
        <v>480</v>
      </c>
      <c r="F31">
        <f t="shared" si="8"/>
        <v>224</v>
      </c>
      <c r="G31">
        <f t="shared" si="7"/>
        <v>0</v>
      </c>
      <c r="H31">
        <f t="shared" si="9"/>
        <v>0</v>
      </c>
      <c r="I31">
        <f t="shared" si="10"/>
        <v>224</v>
      </c>
      <c r="J31">
        <f t="shared" si="2"/>
        <v>256</v>
      </c>
      <c r="K31">
        <f t="shared" si="3"/>
        <v>112000</v>
      </c>
      <c r="L31">
        <f t="shared" si="4"/>
        <v>81067</v>
      </c>
      <c r="R31">
        <f t="shared" si="5"/>
        <v>112</v>
      </c>
      <c r="S31">
        <f t="shared" si="6"/>
        <v>81.066999999999993</v>
      </c>
    </row>
    <row r="32" spans="1:19" x14ac:dyDescent="0.3">
      <c r="A32">
        <v>31</v>
      </c>
      <c r="B32" s="1">
        <v>44049</v>
      </c>
      <c r="C32" s="2">
        <v>5.5555555555555552E-2</v>
      </c>
      <c r="D32">
        <f t="shared" si="0"/>
        <v>4</v>
      </c>
      <c r="E32" s="3">
        <f t="shared" si="1"/>
        <v>520</v>
      </c>
      <c r="F32">
        <f t="shared" si="8"/>
        <v>224</v>
      </c>
      <c r="G32">
        <f t="shared" si="7"/>
        <v>9</v>
      </c>
      <c r="H32">
        <f t="shared" si="9"/>
        <v>0</v>
      </c>
      <c r="I32">
        <f t="shared" si="10"/>
        <v>215</v>
      </c>
      <c r="J32">
        <f t="shared" si="2"/>
        <v>305</v>
      </c>
      <c r="K32">
        <f t="shared" si="3"/>
        <v>107500</v>
      </c>
      <c r="L32">
        <f t="shared" si="4"/>
        <v>96583</v>
      </c>
      <c r="R32">
        <f t="shared" si="5"/>
        <v>107.5</v>
      </c>
      <c r="S32">
        <f t="shared" si="6"/>
        <v>96.582999999999998</v>
      </c>
    </row>
    <row r="33" spans="1:19" x14ac:dyDescent="0.3">
      <c r="A33">
        <v>32</v>
      </c>
      <c r="B33" s="1">
        <v>44050</v>
      </c>
      <c r="C33" s="2">
        <v>5.5555555555555552E-2</v>
      </c>
      <c r="D33">
        <f t="shared" si="0"/>
        <v>5</v>
      </c>
      <c r="E33" s="3">
        <f t="shared" si="1"/>
        <v>520</v>
      </c>
      <c r="F33">
        <f t="shared" si="8"/>
        <v>215</v>
      </c>
      <c r="G33">
        <f t="shared" si="7"/>
        <v>0</v>
      </c>
      <c r="H33">
        <f t="shared" si="9"/>
        <v>0</v>
      </c>
      <c r="I33">
        <f t="shared" si="10"/>
        <v>215</v>
      </c>
      <c r="J33">
        <f t="shared" si="2"/>
        <v>305</v>
      </c>
      <c r="K33">
        <f t="shared" si="3"/>
        <v>107500</v>
      </c>
      <c r="L33">
        <f t="shared" si="4"/>
        <v>96583</v>
      </c>
      <c r="R33">
        <f t="shared" si="5"/>
        <v>107.5</v>
      </c>
      <c r="S33">
        <f t="shared" si="6"/>
        <v>96.582999999999998</v>
      </c>
    </row>
    <row r="34" spans="1:19" x14ac:dyDescent="0.3">
      <c r="A34">
        <v>33</v>
      </c>
      <c r="B34" s="1">
        <v>44051</v>
      </c>
      <c r="C34" s="2">
        <v>5.5555555555555552E-2</v>
      </c>
      <c r="D34">
        <f t="shared" si="0"/>
        <v>6</v>
      </c>
      <c r="E34" s="3">
        <f t="shared" si="1"/>
        <v>340</v>
      </c>
      <c r="F34">
        <f t="shared" si="8"/>
        <v>215</v>
      </c>
      <c r="G34">
        <f t="shared" si="7"/>
        <v>0</v>
      </c>
      <c r="H34">
        <f t="shared" si="9"/>
        <v>2</v>
      </c>
      <c r="I34">
        <f t="shared" si="10"/>
        <v>217</v>
      </c>
      <c r="J34">
        <f t="shared" si="2"/>
        <v>123</v>
      </c>
      <c r="K34">
        <f t="shared" si="3"/>
        <v>108500</v>
      </c>
      <c r="L34">
        <f t="shared" si="4"/>
        <v>38950</v>
      </c>
      <c r="R34">
        <f t="shared" si="5"/>
        <v>108.5</v>
      </c>
      <c r="S34">
        <f t="shared" si="6"/>
        <v>38.950000000000003</v>
      </c>
    </row>
    <row r="35" spans="1:19" x14ac:dyDescent="0.3">
      <c r="A35">
        <v>34</v>
      </c>
      <c r="B35" s="1">
        <v>44052</v>
      </c>
      <c r="C35" s="2">
        <v>5.5555555555555552E-2</v>
      </c>
      <c r="D35">
        <f t="shared" si="0"/>
        <v>7</v>
      </c>
      <c r="E35" s="3">
        <f t="shared" si="1"/>
        <v>340</v>
      </c>
      <c r="F35">
        <f t="shared" si="8"/>
        <v>217</v>
      </c>
      <c r="G35">
        <f t="shared" si="7"/>
        <v>9</v>
      </c>
      <c r="H35">
        <f t="shared" si="9"/>
        <v>2</v>
      </c>
      <c r="I35">
        <f t="shared" si="10"/>
        <v>210</v>
      </c>
      <c r="J35">
        <f t="shared" si="2"/>
        <v>130</v>
      </c>
      <c r="K35">
        <f t="shared" si="3"/>
        <v>105000</v>
      </c>
      <c r="L35">
        <f t="shared" si="4"/>
        <v>41167</v>
      </c>
      <c r="R35">
        <f t="shared" si="5"/>
        <v>105</v>
      </c>
      <c r="S35">
        <f t="shared" si="6"/>
        <v>41.167000000000002</v>
      </c>
    </row>
    <row r="36" spans="1:19" x14ac:dyDescent="0.3">
      <c r="A36">
        <v>35</v>
      </c>
      <c r="B36" s="1">
        <v>44053</v>
      </c>
      <c r="C36" s="2">
        <v>6.25E-2</v>
      </c>
      <c r="D36">
        <f t="shared" si="0"/>
        <v>1</v>
      </c>
      <c r="E36" s="3">
        <f t="shared" si="1"/>
        <v>510</v>
      </c>
      <c r="F36">
        <f t="shared" si="8"/>
        <v>210</v>
      </c>
      <c r="G36">
        <f t="shared" si="7"/>
        <v>0</v>
      </c>
      <c r="H36">
        <f t="shared" si="9"/>
        <v>0</v>
      </c>
      <c r="I36">
        <f t="shared" si="10"/>
        <v>210</v>
      </c>
      <c r="J36">
        <f t="shared" si="2"/>
        <v>300</v>
      </c>
      <c r="K36">
        <f t="shared" si="3"/>
        <v>105000</v>
      </c>
      <c r="L36">
        <f t="shared" si="4"/>
        <v>95000</v>
      </c>
      <c r="R36">
        <f t="shared" si="5"/>
        <v>105</v>
      </c>
      <c r="S36">
        <f t="shared" si="6"/>
        <v>95</v>
      </c>
    </row>
    <row r="37" spans="1:19" x14ac:dyDescent="0.3">
      <c r="A37">
        <v>36</v>
      </c>
      <c r="B37" s="1">
        <v>44054</v>
      </c>
      <c r="C37" s="2">
        <v>6.25E-2</v>
      </c>
      <c r="D37">
        <f t="shared" si="0"/>
        <v>2</v>
      </c>
      <c r="E37" s="3">
        <f t="shared" si="1"/>
        <v>510</v>
      </c>
      <c r="F37">
        <f t="shared" si="8"/>
        <v>210</v>
      </c>
      <c r="G37">
        <f t="shared" si="7"/>
        <v>0</v>
      </c>
      <c r="H37">
        <f t="shared" si="9"/>
        <v>0</v>
      </c>
      <c r="I37">
        <f t="shared" si="10"/>
        <v>210</v>
      </c>
      <c r="J37">
        <f t="shared" si="2"/>
        <v>300</v>
      </c>
      <c r="K37">
        <f t="shared" si="3"/>
        <v>105000</v>
      </c>
      <c r="L37">
        <f t="shared" si="4"/>
        <v>95000</v>
      </c>
      <c r="R37">
        <f t="shared" si="5"/>
        <v>105</v>
      </c>
      <c r="S37">
        <f t="shared" si="6"/>
        <v>95</v>
      </c>
    </row>
    <row r="38" spans="1:19" x14ac:dyDescent="0.3">
      <c r="A38">
        <v>37</v>
      </c>
      <c r="B38" s="1">
        <v>44055</v>
      </c>
      <c r="C38" s="2">
        <v>6.25E-2</v>
      </c>
      <c r="D38">
        <f t="shared" si="0"/>
        <v>3</v>
      </c>
      <c r="E38" s="3">
        <f t="shared" si="1"/>
        <v>510</v>
      </c>
      <c r="F38">
        <f t="shared" si="8"/>
        <v>210</v>
      </c>
      <c r="G38">
        <f t="shared" si="7"/>
        <v>8</v>
      </c>
      <c r="H38">
        <f t="shared" si="9"/>
        <v>0</v>
      </c>
      <c r="I38">
        <f t="shared" si="10"/>
        <v>202</v>
      </c>
      <c r="J38">
        <f t="shared" si="2"/>
        <v>308</v>
      </c>
      <c r="K38">
        <f t="shared" si="3"/>
        <v>101000</v>
      </c>
      <c r="L38">
        <f t="shared" si="4"/>
        <v>97533</v>
      </c>
      <c r="R38">
        <f t="shared" si="5"/>
        <v>101</v>
      </c>
      <c r="S38">
        <f t="shared" si="6"/>
        <v>97.533000000000001</v>
      </c>
    </row>
    <row r="39" spans="1:19" x14ac:dyDescent="0.3">
      <c r="A39">
        <v>38</v>
      </c>
      <c r="B39" s="1">
        <v>44056</v>
      </c>
      <c r="C39" s="2">
        <v>6.25E-2</v>
      </c>
      <c r="D39">
        <f t="shared" si="0"/>
        <v>4</v>
      </c>
      <c r="E39" s="3">
        <f t="shared" si="1"/>
        <v>510</v>
      </c>
      <c r="F39">
        <f t="shared" si="8"/>
        <v>202</v>
      </c>
      <c r="G39">
        <f t="shared" si="7"/>
        <v>0</v>
      </c>
      <c r="H39">
        <f t="shared" si="9"/>
        <v>0</v>
      </c>
      <c r="I39">
        <f t="shared" si="10"/>
        <v>202</v>
      </c>
      <c r="J39">
        <f t="shared" si="2"/>
        <v>308</v>
      </c>
      <c r="K39">
        <f t="shared" si="3"/>
        <v>101000</v>
      </c>
      <c r="L39">
        <f t="shared" si="4"/>
        <v>97533</v>
      </c>
      <c r="R39">
        <f t="shared" si="5"/>
        <v>101</v>
      </c>
      <c r="S39">
        <f t="shared" si="6"/>
        <v>97.533000000000001</v>
      </c>
    </row>
    <row r="40" spans="1:19" x14ac:dyDescent="0.3">
      <c r="A40">
        <v>39</v>
      </c>
      <c r="B40" s="1">
        <v>44057</v>
      </c>
      <c r="C40" s="2">
        <v>7.2916666666666671E-2</v>
      </c>
      <c r="D40">
        <f t="shared" si="0"/>
        <v>5</v>
      </c>
      <c r="E40" s="3">
        <f t="shared" si="1"/>
        <v>495</v>
      </c>
      <c r="F40">
        <f t="shared" si="8"/>
        <v>202</v>
      </c>
      <c r="G40">
        <f t="shared" si="7"/>
        <v>0</v>
      </c>
      <c r="H40">
        <f t="shared" si="9"/>
        <v>0</v>
      </c>
      <c r="I40">
        <f t="shared" si="10"/>
        <v>202</v>
      </c>
      <c r="J40">
        <f t="shared" si="2"/>
        <v>293</v>
      </c>
      <c r="K40">
        <f t="shared" si="3"/>
        <v>101000</v>
      </c>
      <c r="L40">
        <f t="shared" si="4"/>
        <v>92783</v>
      </c>
      <c r="R40">
        <f t="shared" si="5"/>
        <v>101</v>
      </c>
      <c r="S40">
        <f t="shared" si="6"/>
        <v>92.783000000000001</v>
      </c>
    </row>
    <row r="41" spans="1:19" x14ac:dyDescent="0.3">
      <c r="A41">
        <v>40</v>
      </c>
      <c r="B41" s="1">
        <v>44058</v>
      </c>
      <c r="C41" s="2">
        <v>7.2916666666666671E-2</v>
      </c>
      <c r="D41">
        <f t="shared" si="0"/>
        <v>6</v>
      </c>
      <c r="E41" s="3">
        <f t="shared" si="1"/>
        <v>315</v>
      </c>
      <c r="F41">
        <f t="shared" si="8"/>
        <v>202</v>
      </c>
      <c r="G41">
        <f t="shared" si="7"/>
        <v>8</v>
      </c>
      <c r="H41">
        <f t="shared" si="9"/>
        <v>2</v>
      </c>
      <c r="I41">
        <f t="shared" si="10"/>
        <v>196</v>
      </c>
      <c r="J41">
        <f t="shared" si="2"/>
        <v>119</v>
      </c>
      <c r="K41">
        <f t="shared" si="3"/>
        <v>98000</v>
      </c>
      <c r="L41">
        <f t="shared" si="4"/>
        <v>37683</v>
      </c>
      <c r="R41">
        <f t="shared" si="5"/>
        <v>98</v>
      </c>
      <c r="S41">
        <f t="shared" si="6"/>
        <v>37.683</v>
      </c>
    </row>
    <row r="42" spans="1:19" x14ac:dyDescent="0.3">
      <c r="A42">
        <v>41</v>
      </c>
      <c r="B42" s="1">
        <v>44059</v>
      </c>
      <c r="C42" s="2">
        <v>7.2916666666666671E-2</v>
      </c>
      <c r="D42">
        <f t="shared" si="0"/>
        <v>7</v>
      </c>
      <c r="E42" s="3">
        <f t="shared" si="1"/>
        <v>315</v>
      </c>
      <c r="F42">
        <f t="shared" si="8"/>
        <v>196</v>
      </c>
      <c r="G42">
        <f t="shared" si="7"/>
        <v>0</v>
      </c>
      <c r="H42">
        <f t="shared" si="9"/>
        <v>2</v>
      </c>
      <c r="I42">
        <f t="shared" si="10"/>
        <v>198</v>
      </c>
      <c r="J42">
        <f t="shared" si="2"/>
        <v>117</v>
      </c>
      <c r="K42">
        <f t="shared" si="3"/>
        <v>99000</v>
      </c>
      <c r="L42">
        <f t="shared" si="4"/>
        <v>37050</v>
      </c>
      <c r="R42">
        <f t="shared" si="5"/>
        <v>99</v>
      </c>
      <c r="S42">
        <f t="shared" si="6"/>
        <v>37.049999999999997</v>
      </c>
    </row>
    <row r="43" spans="1:19" x14ac:dyDescent="0.3">
      <c r="A43">
        <v>42</v>
      </c>
      <c r="B43" s="1">
        <v>44060</v>
      </c>
      <c r="C43" s="2">
        <v>5.2083333333333336E-2</v>
      </c>
      <c r="D43">
        <f t="shared" si="0"/>
        <v>1</v>
      </c>
      <c r="E43" s="3">
        <f t="shared" si="1"/>
        <v>525</v>
      </c>
      <c r="F43">
        <f t="shared" si="8"/>
        <v>198</v>
      </c>
      <c r="G43">
        <f t="shared" si="7"/>
        <v>0</v>
      </c>
      <c r="H43">
        <f t="shared" si="9"/>
        <v>0</v>
      </c>
      <c r="I43">
        <f t="shared" si="10"/>
        <v>198</v>
      </c>
      <c r="J43">
        <f t="shared" si="2"/>
        <v>327</v>
      </c>
      <c r="K43">
        <f t="shared" si="3"/>
        <v>99000</v>
      </c>
      <c r="L43">
        <f t="shared" si="4"/>
        <v>103550</v>
      </c>
      <c r="R43">
        <f t="shared" si="5"/>
        <v>99</v>
      </c>
      <c r="S43">
        <f t="shared" si="6"/>
        <v>103.55</v>
      </c>
    </row>
    <row r="44" spans="1:19" x14ac:dyDescent="0.3">
      <c r="A44">
        <v>43</v>
      </c>
      <c r="B44" s="1">
        <v>44061</v>
      </c>
      <c r="C44" s="2">
        <v>5.2083333333333336E-2</v>
      </c>
      <c r="D44">
        <f t="shared" si="0"/>
        <v>2</v>
      </c>
      <c r="E44" s="3">
        <f t="shared" si="1"/>
        <v>525</v>
      </c>
      <c r="F44">
        <f t="shared" si="8"/>
        <v>198</v>
      </c>
      <c r="G44">
        <f t="shared" si="7"/>
        <v>8</v>
      </c>
      <c r="H44">
        <f t="shared" si="9"/>
        <v>0</v>
      </c>
      <c r="I44">
        <f t="shared" si="10"/>
        <v>190</v>
      </c>
      <c r="J44">
        <f t="shared" si="2"/>
        <v>335</v>
      </c>
      <c r="K44">
        <f t="shared" si="3"/>
        <v>95000</v>
      </c>
      <c r="L44">
        <f t="shared" si="4"/>
        <v>106083</v>
      </c>
      <c r="R44">
        <f t="shared" si="5"/>
        <v>95</v>
      </c>
      <c r="S44">
        <f t="shared" si="6"/>
        <v>106.083</v>
      </c>
    </row>
    <row r="45" spans="1:19" x14ac:dyDescent="0.3">
      <c r="A45">
        <v>44</v>
      </c>
      <c r="B45" s="1">
        <v>44062</v>
      </c>
      <c r="C45" s="2">
        <v>5.2083333333333336E-2</v>
      </c>
      <c r="D45">
        <f t="shared" si="0"/>
        <v>3</v>
      </c>
      <c r="E45" s="3">
        <f t="shared" si="1"/>
        <v>525</v>
      </c>
      <c r="F45">
        <f t="shared" si="8"/>
        <v>190</v>
      </c>
      <c r="G45">
        <f t="shared" si="7"/>
        <v>0</v>
      </c>
      <c r="H45">
        <f t="shared" si="9"/>
        <v>0</v>
      </c>
      <c r="I45">
        <f t="shared" si="10"/>
        <v>190</v>
      </c>
      <c r="J45">
        <f t="shared" si="2"/>
        <v>335</v>
      </c>
      <c r="K45">
        <f t="shared" si="3"/>
        <v>95000</v>
      </c>
      <c r="L45">
        <f t="shared" si="4"/>
        <v>106083</v>
      </c>
      <c r="R45">
        <f t="shared" si="5"/>
        <v>95</v>
      </c>
      <c r="S45">
        <f t="shared" si="6"/>
        <v>106.083</v>
      </c>
    </row>
    <row r="46" spans="1:19" x14ac:dyDescent="0.3">
      <c r="A46">
        <v>45</v>
      </c>
      <c r="B46" s="1">
        <v>44063</v>
      </c>
      <c r="C46" s="2">
        <v>5.2083333333333336E-2</v>
      </c>
      <c r="D46">
        <f t="shared" si="0"/>
        <v>4</v>
      </c>
      <c r="E46" s="3">
        <f t="shared" si="1"/>
        <v>525</v>
      </c>
      <c r="F46">
        <f t="shared" si="8"/>
        <v>190</v>
      </c>
      <c r="G46">
        <f t="shared" si="7"/>
        <v>0</v>
      </c>
      <c r="H46">
        <f t="shared" si="9"/>
        <v>0</v>
      </c>
      <c r="I46">
        <f t="shared" si="10"/>
        <v>190</v>
      </c>
      <c r="J46">
        <f t="shared" si="2"/>
        <v>335</v>
      </c>
      <c r="K46">
        <f t="shared" si="3"/>
        <v>95000</v>
      </c>
      <c r="L46">
        <f t="shared" si="4"/>
        <v>106083</v>
      </c>
      <c r="R46">
        <f t="shared" si="5"/>
        <v>95</v>
      </c>
      <c r="S46">
        <f t="shared" si="6"/>
        <v>106.083</v>
      </c>
    </row>
    <row r="47" spans="1:19" x14ac:dyDescent="0.3">
      <c r="A47">
        <v>46</v>
      </c>
      <c r="B47" s="1">
        <v>44064</v>
      </c>
      <c r="C47" s="2">
        <v>5.2083333333333336E-2</v>
      </c>
      <c r="D47">
        <f t="shared" si="0"/>
        <v>5</v>
      </c>
      <c r="E47" s="3">
        <f t="shared" si="1"/>
        <v>525</v>
      </c>
      <c r="F47">
        <f t="shared" si="8"/>
        <v>190</v>
      </c>
      <c r="G47">
        <f t="shared" si="7"/>
        <v>8</v>
      </c>
      <c r="H47">
        <f t="shared" si="9"/>
        <v>0</v>
      </c>
      <c r="I47">
        <f t="shared" si="10"/>
        <v>182</v>
      </c>
      <c r="J47">
        <f t="shared" si="2"/>
        <v>343</v>
      </c>
      <c r="K47">
        <f t="shared" si="3"/>
        <v>91000</v>
      </c>
      <c r="L47">
        <f t="shared" si="4"/>
        <v>108617</v>
      </c>
      <c r="R47">
        <f t="shared" si="5"/>
        <v>91</v>
      </c>
      <c r="S47">
        <f t="shared" si="6"/>
        <v>108.617</v>
      </c>
    </row>
    <row r="48" spans="1:19" x14ac:dyDescent="0.3">
      <c r="A48">
        <v>47</v>
      </c>
      <c r="B48" s="1">
        <v>44065</v>
      </c>
      <c r="C48" s="2">
        <v>5.2083333333333336E-2</v>
      </c>
      <c r="D48">
        <f t="shared" si="0"/>
        <v>6</v>
      </c>
      <c r="E48" s="3">
        <f t="shared" si="1"/>
        <v>345</v>
      </c>
      <c r="F48">
        <f t="shared" si="8"/>
        <v>182</v>
      </c>
      <c r="G48">
        <f t="shared" si="7"/>
        <v>0</v>
      </c>
      <c r="H48">
        <f t="shared" si="9"/>
        <v>2</v>
      </c>
      <c r="I48">
        <f t="shared" si="10"/>
        <v>184</v>
      </c>
      <c r="J48">
        <f t="shared" si="2"/>
        <v>161</v>
      </c>
      <c r="K48">
        <f t="shared" si="3"/>
        <v>92000</v>
      </c>
      <c r="L48">
        <f t="shared" si="4"/>
        <v>50983</v>
      </c>
      <c r="R48">
        <f t="shared" si="5"/>
        <v>92</v>
      </c>
      <c r="S48">
        <f t="shared" si="6"/>
        <v>50.982999999999997</v>
      </c>
    </row>
    <row r="49" spans="1:19" x14ac:dyDescent="0.3">
      <c r="A49">
        <v>48</v>
      </c>
      <c r="B49" s="1">
        <v>44066</v>
      </c>
      <c r="C49" s="2">
        <v>5.2083333333333336E-2</v>
      </c>
      <c r="D49">
        <f t="shared" si="0"/>
        <v>7</v>
      </c>
      <c r="E49" s="3">
        <f t="shared" si="1"/>
        <v>345</v>
      </c>
      <c r="F49">
        <f t="shared" si="8"/>
        <v>184</v>
      </c>
      <c r="G49">
        <f t="shared" si="7"/>
        <v>0</v>
      </c>
      <c r="H49">
        <f t="shared" si="9"/>
        <v>2</v>
      </c>
      <c r="I49">
        <f t="shared" si="10"/>
        <v>186</v>
      </c>
      <c r="J49">
        <f t="shared" si="2"/>
        <v>159</v>
      </c>
      <c r="K49">
        <f t="shared" si="3"/>
        <v>93000</v>
      </c>
      <c r="L49">
        <f t="shared" si="4"/>
        <v>50350</v>
      </c>
      <c r="R49">
        <f t="shared" si="5"/>
        <v>93</v>
      </c>
      <c r="S49">
        <f t="shared" si="6"/>
        <v>50.35</v>
      </c>
    </row>
    <row r="50" spans="1:19" x14ac:dyDescent="0.3">
      <c r="A50">
        <v>49</v>
      </c>
      <c r="B50" s="1">
        <v>44067</v>
      </c>
      <c r="C50" s="2">
        <v>9.375E-2</v>
      </c>
      <c r="D50">
        <f t="shared" si="0"/>
        <v>1</v>
      </c>
      <c r="E50" s="3">
        <f t="shared" si="1"/>
        <v>465</v>
      </c>
      <c r="F50">
        <f t="shared" si="8"/>
        <v>186</v>
      </c>
      <c r="G50">
        <f t="shared" si="7"/>
        <v>7</v>
      </c>
      <c r="H50">
        <f t="shared" si="9"/>
        <v>0</v>
      </c>
      <c r="I50">
        <f t="shared" si="10"/>
        <v>179</v>
      </c>
      <c r="J50">
        <f t="shared" si="2"/>
        <v>286</v>
      </c>
      <c r="K50">
        <f t="shared" si="3"/>
        <v>89500</v>
      </c>
      <c r="L50">
        <f t="shared" si="4"/>
        <v>90567</v>
      </c>
      <c r="R50">
        <f t="shared" si="5"/>
        <v>89.5</v>
      </c>
      <c r="S50">
        <f t="shared" si="6"/>
        <v>90.566999999999993</v>
      </c>
    </row>
    <row r="51" spans="1:19" x14ac:dyDescent="0.3">
      <c r="A51">
        <v>50</v>
      </c>
      <c r="B51" s="1">
        <v>44068</v>
      </c>
      <c r="C51" s="2">
        <v>9.375E-2</v>
      </c>
      <c r="D51">
        <f t="shared" si="0"/>
        <v>2</v>
      </c>
      <c r="E51" s="3">
        <f t="shared" si="1"/>
        <v>465</v>
      </c>
      <c r="F51">
        <f t="shared" si="8"/>
        <v>179</v>
      </c>
      <c r="G51">
        <f t="shared" si="7"/>
        <v>0</v>
      </c>
      <c r="H51">
        <f t="shared" si="9"/>
        <v>0</v>
      </c>
      <c r="I51">
        <f t="shared" si="10"/>
        <v>179</v>
      </c>
      <c r="J51">
        <f t="shared" si="2"/>
        <v>286</v>
      </c>
      <c r="K51">
        <f t="shared" si="3"/>
        <v>89500</v>
      </c>
      <c r="L51">
        <f t="shared" si="4"/>
        <v>90567</v>
      </c>
      <c r="R51">
        <f t="shared" si="5"/>
        <v>89.5</v>
      </c>
      <c r="S51">
        <f t="shared" si="6"/>
        <v>90.566999999999993</v>
      </c>
    </row>
    <row r="52" spans="1:19" x14ac:dyDescent="0.3">
      <c r="A52">
        <v>51</v>
      </c>
      <c r="B52" s="1">
        <v>44069</v>
      </c>
      <c r="C52" s="2">
        <v>9.375E-2</v>
      </c>
      <c r="D52">
        <f t="shared" si="0"/>
        <v>3</v>
      </c>
      <c r="E52" s="3">
        <f t="shared" si="1"/>
        <v>465</v>
      </c>
      <c r="F52">
        <f t="shared" si="8"/>
        <v>179</v>
      </c>
      <c r="G52">
        <f t="shared" si="7"/>
        <v>0</v>
      </c>
      <c r="H52">
        <f t="shared" si="9"/>
        <v>0</v>
      </c>
      <c r="I52">
        <f t="shared" si="10"/>
        <v>179</v>
      </c>
      <c r="J52">
        <f t="shared" si="2"/>
        <v>286</v>
      </c>
      <c r="K52">
        <f t="shared" si="3"/>
        <v>89500</v>
      </c>
      <c r="L52">
        <f t="shared" si="4"/>
        <v>90567</v>
      </c>
      <c r="R52">
        <f t="shared" si="5"/>
        <v>89.5</v>
      </c>
      <c r="S52">
        <f t="shared" si="6"/>
        <v>90.566999999999993</v>
      </c>
    </row>
    <row r="53" spans="1:19" x14ac:dyDescent="0.3">
      <c r="A53">
        <v>52</v>
      </c>
      <c r="B53" s="1">
        <v>44070</v>
      </c>
      <c r="C53" s="2">
        <v>6.25E-2</v>
      </c>
      <c r="D53">
        <f t="shared" si="0"/>
        <v>4</v>
      </c>
      <c r="E53" s="3">
        <f t="shared" si="1"/>
        <v>510</v>
      </c>
      <c r="F53">
        <f t="shared" si="8"/>
        <v>179</v>
      </c>
      <c r="G53">
        <f t="shared" si="7"/>
        <v>7</v>
      </c>
      <c r="H53">
        <f t="shared" si="9"/>
        <v>0</v>
      </c>
      <c r="I53">
        <f t="shared" si="10"/>
        <v>172</v>
      </c>
      <c r="J53">
        <f t="shared" si="2"/>
        <v>338</v>
      </c>
      <c r="K53">
        <f t="shared" si="3"/>
        <v>86000</v>
      </c>
      <c r="L53">
        <f t="shared" si="4"/>
        <v>107033</v>
      </c>
      <c r="R53">
        <f t="shared" si="5"/>
        <v>86</v>
      </c>
      <c r="S53">
        <f t="shared" si="6"/>
        <v>107.033</v>
      </c>
    </row>
    <row r="54" spans="1:19" x14ac:dyDescent="0.3">
      <c r="A54">
        <v>53</v>
      </c>
      <c r="B54" s="1">
        <v>44071</v>
      </c>
      <c r="C54" s="2">
        <v>6.25E-2</v>
      </c>
      <c r="D54">
        <f t="shared" si="0"/>
        <v>5</v>
      </c>
      <c r="E54" s="3">
        <f t="shared" si="1"/>
        <v>510</v>
      </c>
      <c r="F54">
        <f t="shared" si="8"/>
        <v>172</v>
      </c>
      <c r="G54">
        <f t="shared" si="7"/>
        <v>0</v>
      </c>
      <c r="H54">
        <f t="shared" si="9"/>
        <v>0</v>
      </c>
      <c r="I54">
        <f t="shared" si="10"/>
        <v>172</v>
      </c>
      <c r="J54">
        <f t="shared" si="2"/>
        <v>338</v>
      </c>
      <c r="K54">
        <f t="shared" si="3"/>
        <v>86000</v>
      </c>
      <c r="L54">
        <f t="shared" si="4"/>
        <v>107033</v>
      </c>
      <c r="R54">
        <f t="shared" si="5"/>
        <v>86</v>
      </c>
      <c r="S54">
        <f t="shared" si="6"/>
        <v>107.033</v>
      </c>
    </row>
    <row r="55" spans="1:19" x14ac:dyDescent="0.3">
      <c r="A55">
        <v>54</v>
      </c>
      <c r="B55" s="1">
        <v>44072</v>
      </c>
      <c r="C55" s="2">
        <v>6.25E-2</v>
      </c>
      <c r="D55">
        <f t="shared" si="0"/>
        <v>6</v>
      </c>
      <c r="E55" s="3">
        <f t="shared" si="1"/>
        <v>330</v>
      </c>
      <c r="F55">
        <f t="shared" si="8"/>
        <v>172</v>
      </c>
      <c r="G55">
        <f t="shared" si="7"/>
        <v>0</v>
      </c>
      <c r="H55">
        <f t="shared" si="9"/>
        <v>2</v>
      </c>
      <c r="I55">
        <f t="shared" si="10"/>
        <v>174</v>
      </c>
      <c r="J55">
        <f t="shared" si="2"/>
        <v>156</v>
      </c>
      <c r="K55">
        <f t="shared" si="3"/>
        <v>87000</v>
      </c>
      <c r="L55">
        <f t="shared" si="4"/>
        <v>49400</v>
      </c>
      <c r="R55">
        <f t="shared" si="5"/>
        <v>87</v>
      </c>
      <c r="S55">
        <f t="shared" si="6"/>
        <v>49.4</v>
      </c>
    </row>
    <row r="56" spans="1:19" x14ac:dyDescent="0.3">
      <c r="A56">
        <v>55</v>
      </c>
      <c r="B56" s="1">
        <v>44073</v>
      </c>
      <c r="C56" s="2">
        <v>6.25E-2</v>
      </c>
      <c r="D56">
        <f t="shared" si="0"/>
        <v>7</v>
      </c>
      <c r="E56" s="3">
        <f t="shared" si="1"/>
        <v>330</v>
      </c>
      <c r="F56">
        <f t="shared" si="8"/>
        <v>174</v>
      </c>
      <c r="G56">
        <f t="shared" si="7"/>
        <v>7</v>
      </c>
      <c r="H56">
        <f t="shared" si="9"/>
        <v>2</v>
      </c>
      <c r="I56">
        <f t="shared" si="10"/>
        <v>169</v>
      </c>
      <c r="J56">
        <f t="shared" si="2"/>
        <v>161</v>
      </c>
      <c r="K56">
        <f t="shared" si="3"/>
        <v>84500</v>
      </c>
      <c r="L56">
        <f t="shared" si="4"/>
        <v>50983</v>
      </c>
      <c r="R56">
        <f t="shared" si="5"/>
        <v>84.5</v>
      </c>
      <c r="S56">
        <f t="shared" si="6"/>
        <v>50.982999999999997</v>
      </c>
    </row>
    <row r="57" spans="1:19" x14ac:dyDescent="0.3">
      <c r="A57">
        <v>56</v>
      </c>
      <c r="B57" s="1">
        <v>44074</v>
      </c>
      <c r="C57" s="2">
        <v>6.25E-2</v>
      </c>
      <c r="D57">
        <f t="shared" si="0"/>
        <v>1</v>
      </c>
      <c r="E57" s="3">
        <f t="shared" si="1"/>
        <v>510</v>
      </c>
      <c r="F57">
        <f t="shared" si="8"/>
        <v>169</v>
      </c>
      <c r="G57">
        <f t="shared" si="7"/>
        <v>0</v>
      </c>
      <c r="H57">
        <f t="shared" si="9"/>
        <v>0</v>
      </c>
      <c r="I57">
        <f t="shared" si="10"/>
        <v>169</v>
      </c>
      <c r="J57">
        <f t="shared" si="2"/>
        <v>341</v>
      </c>
      <c r="K57">
        <f t="shared" si="3"/>
        <v>84500</v>
      </c>
      <c r="L57">
        <f t="shared" si="4"/>
        <v>107983</v>
      </c>
      <c r="R57">
        <f t="shared" si="5"/>
        <v>84.5</v>
      </c>
      <c r="S57">
        <f t="shared" si="6"/>
        <v>107.983</v>
      </c>
    </row>
    <row r="58" spans="1:19" x14ac:dyDescent="0.3">
      <c r="A58">
        <v>57</v>
      </c>
      <c r="B58" s="1">
        <v>44075</v>
      </c>
      <c r="C58" s="2">
        <v>5.9027777777777783E-2</v>
      </c>
      <c r="D58">
        <f t="shared" si="0"/>
        <v>2</v>
      </c>
      <c r="E58" s="3">
        <f t="shared" si="1"/>
        <v>515</v>
      </c>
      <c r="F58">
        <f t="shared" si="8"/>
        <v>169</v>
      </c>
      <c r="G58">
        <f t="shared" si="7"/>
        <v>0</v>
      </c>
      <c r="H58">
        <f t="shared" si="9"/>
        <v>0</v>
      </c>
      <c r="I58">
        <f t="shared" si="10"/>
        <v>169</v>
      </c>
      <c r="J58">
        <f t="shared" si="2"/>
        <v>346</v>
      </c>
      <c r="K58">
        <f t="shared" si="3"/>
        <v>84500</v>
      </c>
      <c r="L58">
        <f t="shared" si="4"/>
        <v>109567</v>
      </c>
      <c r="R58">
        <f t="shared" si="5"/>
        <v>84.5</v>
      </c>
      <c r="S58">
        <f t="shared" si="6"/>
        <v>109.56699999999999</v>
      </c>
    </row>
    <row r="59" spans="1:19" x14ac:dyDescent="0.3">
      <c r="A59">
        <v>58</v>
      </c>
      <c r="B59" s="1">
        <v>44076</v>
      </c>
      <c r="C59" s="2">
        <v>5.9027777777777783E-2</v>
      </c>
      <c r="D59">
        <f t="shared" si="0"/>
        <v>3</v>
      </c>
      <c r="E59" s="3">
        <f t="shared" si="1"/>
        <v>515</v>
      </c>
      <c r="F59">
        <f t="shared" si="8"/>
        <v>169</v>
      </c>
      <c r="G59">
        <f t="shared" si="7"/>
        <v>7</v>
      </c>
      <c r="H59">
        <f t="shared" si="9"/>
        <v>0</v>
      </c>
      <c r="I59">
        <f t="shared" si="10"/>
        <v>162</v>
      </c>
      <c r="J59">
        <f t="shared" si="2"/>
        <v>353</v>
      </c>
      <c r="K59">
        <f t="shared" si="3"/>
        <v>81000</v>
      </c>
      <c r="L59">
        <f t="shared" si="4"/>
        <v>111783</v>
      </c>
      <c r="R59">
        <f t="shared" si="5"/>
        <v>81</v>
      </c>
      <c r="S59">
        <f t="shared" si="6"/>
        <v>111.783</v>
      </c>
    </row>
    <row r="60" spans="1:19" x14ac:dyDescent="0.3">
      <c r="A60">
        <v>59</v>
      </c>
      <c r="B60" s="1">
        <v>44077</v>
      </c>
      <c r="C60" s="2">
        <v>5.9027777777777783E-2</v>
      </c>
      <c r="D60">
        <f t="shared" si="0"/>
        <v>4</v>
      </c>
      <c r="E60" s="3">
        <f t="shared" si="1"/>
        <v>515</v>
      </c>
      <c r="F60">
        <f t="shared" si="8"/>
        <v>162</v>
      </c>
      <c r="G60">
        <f t="shared" si="7"/>
        <v>0</v>
      </c>
      <c r="H60">
        <f t="shared" si="9"/>
        <v>0</v>
      </c>
      <c r="I60">
        <f t="shared" si="10"/>
        <v>162</v>
      </c>
      <c r="J60">
        <f t="shared" si="2"/>
        <v>353</v>
      </c>
      <c r="K60">
        <f t="shared" si="3"/>
        <v>81000</v>
      </c>
      <c r="L60">
        <f t="shared" si="4"/>
        <v>111783</v>
      </c>
      <c r="R60">
        <f t="shared" si="5"/>
        <v>81</v>
      </c>
      <c r="S60">
        <f t="shared" si="6"/>
        <v>111.783</v>
      </c>
    </row>
    <row r="61" spans="1:19" x14ac:dyDescent="0.3">
      <c r="A61">
        <v>60</v>
      </c>
      <c r="B61" s="1">
        <v>44078</v>
      </c>
      <c r="C61" s="2">
        <v>5.9027777777777783E-2</v>
      </c>
      <c r="D61">
        <f t="shared" si="0"/>
        <v>5</v>
      </c>
      <c r="E61" s="3">
        <f t="shared" si="1"/>
        <v>515</v>
      </c>
      <c r="F61">
        <f t="shared" si="8"/>
        <v>162</v>
      </c>
      <c r="G61">
        <f t="shared" si="7"/>
        <v>0</v>
      </c>
      <c r="H61">
        <f t="shared" si="9"/>
        <v>0</v>
      </c>
      <c r="I61">
        <f t="shared" si="10"/>
        <v>162</v>
      </c>
      <c r="J61">
        <f t="shared" si="2"/>
        <v>353</v>
      </c>
      <c r="K61">
        <f t="shared" si="3"/>
        <v>81000</v>
      </c>
      <c r="L61">
        <f t="shared" si="4"/>
        <v>111783</v>
      </c>
      <c r="R61">
        <f t="shared" si="5"/>
        <v>81</v>
      </c>
      <c r="S61">
        <f t="shared" si="6"/>
        <v>111.783</v>
      </c>
    </row>
    <row r="62" spans="1:19" x14ac:dyDescent="0.3">
      <c r="B62" s="1">
        <v>44079</v>
      </c>
      <c r="D62">
        <f t="shared" si="0"/>
        <v>6</v>
      </c>
      <c r="F62">
        <f t="shared" si="8"/>
        <v>162</v>
      </c>
      <c r="G62">
        <f t="shared" si="7"/>
        <v>6</v>
      </c>
      <c r="I62">
        <f t="shared" si="10"/>
        <v>156</v>
      </c>
    </row>
    <row r="63" spans="1:19" x14ac:dyDescent="0.3">
      <c r="K63">
        <f>SUM(K2:K62)</f>
        <v>6735000</v>
      </c>
      <c r="L63">
        <f>SUM(L2:L62)</f>
        <v>4539413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tabSelected="1" topLeftCell="E1" workbookViewId="0">
      <selection activeCell="J3" sqref="J3:J62"/>
    </sheetView>
  </sheetViews>
  <sheetFormatPr defaultRowHeight="14.4" x14ac:dyDescent="0.3"/>
  <cols>
    <col min="2" max="2" width="10.44140625" bestFit="1" customWidth="1"/>
    <col min="6" max="6" width="18.21875" customWidth="1"/>
    <col min="8" max="8" width="8.109375" bestFit="1" customWidth="1"/>
    <col min="9" max="9" width="15.6640625" bestFit="1" customWidth="1"/>
    <col min="10" max="10" width="15.6640625" customWidth="1"/>
    <col min="11" max="11" width="21.44140625" bestFit="1" customWidth="1"/>
    <col min="12" max="12" width="16.88671875" bestFit="1" customWidth="1"/>
    <col min="13" max="13" width="18" bestFit="1" customWidth="1"/>
  </cols>
  <sheetData>
    <row r="1" spans="1:15" x14ac:dyDescent="0.3">
      <c r="F1" s="7">
        <f>(100%-L1)*2</f>
        <v>0.1333333333333333</v>
      </c>
      <c r="I1" s="6">
        <f>IF(4%-(100%-L1)/5&lt;1%,1%,4%-(100%-L1)/5)</f>
        <v>2.6666666666666672E-2</v>
      </c>
      <c r="J1" s="6"/>
      <c r="L1" s="5">
        <f>O6*100%/30</f>
        <v>0.93333333333333335</v>
      </c>
      <c r="O1">
        <f>'6.1-3'!O7</f>
        <v>11274413</v>
      </c>
    </row>
    <row r="2" spans="1:15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6</v>
      </c>
      <c r="H2" t="s">
        <v>7</v>
      </c>
      <c r="I2" t="s">
        <v>16</v>
      </c>
      <c r="J2" t="s">
        <v>8</v>
      </c>
      <c r="K2" t="s">
        <v>5</v>
      </c>
      <c r="L2" t="s">
        <v>9</v>
      </c>
      <c r="M2" t="s">
        <v>13</v>
      </c>
    </row>
    <row r="3" spans="1:15" x14ac:dyDescent="0.3">
      <c r="A3">
        <v>1</v>
      </c>
      <c r="B3" s="1">
        <v>44019</v>
      </c>
      <c r="C3" s="2">
        <v>5.2083333333333336E-2</v>
      </c>
      <c r="D3">
        <f>WEEKDAY(B3,2)</f>
        <v>2</v>
      </c>
      <c r="E3" s="3">
        <f>IF(D3&lt;6,10*60-MINUTE(C3)-60*HOUR(C3),7*60-MINUTE(C3)-60*HOUR(C3))</f>
        <v>525</v>
      </c>
      <c r="F3">
        <f>5*(100%+F1)*60</f>
        <v>339.99999999999994</v>
      </c>
      <c r="G3">
        <v>0</v>
      </c>
      <c r="H3">
        <v>0</v>
      </c>
      <c r="I3">
        <f>F3-G3+H3</f>
        <v>339.99999999999994</v>
      </c>
      <c r="J3">
        <f>IF(E3&lt;I3,E3,I3)</f>
        <v>339.99999999999994</v>
      </c>
      <c r="K3">
        <f>E3-J3</f>
        <v>185.00000000000006</v>
      </c>
      <c r="L3">
        <f>ROUNDDOWN((30*L$1)*J3/60*1000,0)</f>
        <v>158666</v>
      </c>
      <c r="M3">
        <f>ROUND(19*K3*1000/60,0)</f>
        <v>58583</v>
      </c>
      <c r="O3">
        <f>SUM(L3:M62)</f>
        <v>11380690</v>
      </c>
    </row>
    <row r="4" spans="1:15" x14ac:dyDescent="0.3">
      <c r="A4">
        <v>2</v>
      </c>
      <c r="B4" s="1">
        <v>44020</v>
      </c>
      <c r="C4" s="2">
        <v>5.2083333333333336E-2</v>
      </c>
      <c r="D4">
        <f t="shared" ref="D4:D62" si="0">WEEKDAY(B4,2)</f>
        <v>3</v>
      </c>
      <c r="E4" s="3">
        <f t="shared" ref="E4:E62" si="1">IF(D4&lt;6,10*60-MINUTE(C4)-60*HOUR(C4),7*60-MINUTE(C4)-60*HOUR(C4))</f>
        <v>525</v>
      </c>
      <c r="F4">
        <f>I3</f>
        <v>339.99999999999994</v>
      </c>
      <c r="G4">
        <f>IF(MOD(A3,3)=0,ROUND(F4*I$1,0),0)</f>
        <v>0</v>
      </c>
      <c r="H4">
        <f>IF(D4&gt;5,ROUNDDOWN(I3*1%,0),0)</f>
        <v>0</v>
      </c>
      <c r="I4">
        <f t="shared" ref="I4:I62" si="2">F4-G4+H4</f>
        <v>339.99999999999994</v>
      </c>
      <c r="J4">
        <f t="shared" ref="J4:J62" si="3">IF(E4&lt;I4,E4,I4)</f>
        <v>339.99999999999994</v>
      </c>
      <c r="K4">
        <f t="shared" ref="K4:K62" si="4">E4-J4</f>
        <v>185.00000000000006</v>
      </c>
      <c r="L4">
        <f t="shared" ref="L4:L62" si="5">ROUNDDOWN((30*L$1)*J4/60*1000,0)</f>
        <v>158666</v>
      </c>
      <c r="M4">
        <f t="shared" ref="M4:M62" si="6">ROUND(19*K4*1000/60,0)</f>
        <v>58583</v>
      </c>
    </row>
    <row r="5" spans="1:15" x14ac:dyDescent="0.3">
      <c r="A5">
        <v>3</v>
      </c>
      <c r="B5" s="1">
        <v>44021</v>
      </c>
      <c r="C5" s="2">
        <v>5.2083333333333336E-2</v>
      </c>
      <c r="D5">
        <f t="shared" si="0"/>
        <v>4</v>
      </c>
      <c r="E5" s="3">
        <f t="shared" si="1"/>
        <v>525</v>
      </c>
      <c r="F5">
        <f>I4</f>
        <v>339.99999999999994</v>
      </c>
      <c r="G5">
        <f t="shared" ref="G5:G62" si="7">IF(MOD(A4,3)=0,ROUND(F5*I$1,0),0)</f>
        <v>0</v>
      </c>
      <c r="H5">
        <f t="shared" ref="H5" si="8">IF(D5&gt;5,ROUNDDOWN(I4*1%,0),0)</f>
        <v>0</v>
      </c>
      <c r="I5">
        <f t="shared" si="2"/>
        <v>339.99999999999994</v>
      </c>
      <c r="J5">
        <f t="shared" si="3"/>
        <v>339.99999999999994</v>
      </c>
      <c r="K5">
        <f t="shared" si="4"/>
        <v>185.00000000000006</v>
      </c>
      <c r="L5">
        <f t="shared" si="5"/>
        <v>158666</v>
      </c>
      <c r="M5">
        <f t="shared" si="6"/>
        <v>58583</v>
      </c>
      <c r="N5" s="4" t="s">
        <v>15</v>
      </c>
      <c r="O5" s="4">
        <f>ROUND(O3-O1,0)</f>
        <v>106277</v>
      </c>
    </row>
    <row r="6" spans="1:15" x14ac:dyDescent="0.3">
      <c r="A6">
        <v>4</v>
      </c>
      <c r="B6" s="1">
        <v>44022</v>
      </c>
      <c r="C6" s="2">
        <v>8.3333333333333329E-2</v>
      </c>
      <c r="D6">
        <f t="shared" si="0"/>
        <v>5</v>
      </c>
      <c r="E6" s="3">
        <f t="shared" si="1"/>
        <v>480</v>
      </c>
      <c r="F6">
        <f>I5</f>
        <v>339.99999999999994</v>
      </c>
      <c r="G6">
        <f t="shared" si="7"/>
        <v>9</v>
      </c>
      <c r="H6">
        <f>IF(D6&gt;5,ROUND((I5-G6)*1%,0),0)</f>
        <v>0</v>
      </c>
      <c r="I6">
        <f>F6-G6+H6</f>
        <v>330.99999999999994</v>
      </c>
      <c r="J6">
        <f t="shared" si="3"/>
        <v>330.99999999999994</v>
      </c>
      <c r="K6">
        <f t="shared" si="4"/>
        <v>149.00000000000006</v>
      </c>
      <c r="L6">
        <f t="shared" si="5"/>
        <v>154466</v>
      </c>
      <c r="M6">
        <f t="shared" si="6"/>
        <v>47183</v>
      </c>
      <c r="N6" s="4" t="s">
        <v>14</v>
      </c>
      <c r="O6" s="4">
        <v>28</v>
      </c>
    </row>
    <row r="7" spans="1:15" x14ac:dyDescent="0.3">
      <c r="A7">
        <v>5</v>
      </c>
      <c r="B7" s="1">
        <v>44023</v>
      </c>
      <c r="C7" s="2">
        <v>8.3333333333333329E-2</v>
      </c>
      <c r="D7">
        <f t="shared" si="0"/>
        <v>6</v>
      </c>
      <c r="E7" s="3">
        <f t="shared" si="1"/>
        <v>300</v>
      </c>
      <c r="F7">
        <f t="shared" ref="F7:F62" si="9">I6</f>
        <v>330.99999999999994</v>
      </c>
      <c r="G7">
        <f t="shared" si="7"/>
        <v>0</v>
      </c>
      <c r="H7">
        <f t="shared" ref="H7:H62" si="10">IF(D7&gt;5,ROUND((I6-G7)*1%,0),0)</f>
        <v>3</v>
      </c>
      <c r="I7">
        <f t="shared" si="2"/>
        <v>333.99999999999994</v>
      </c>
      <c r="J7">
        <f t="shared" si="3"/>
        <v>300</v>
      </c>
      <c r="K7">
        <f t="shared" si="4"/>
        <v>0</v>
      </c>
      <c r="L7">
        <f t="shared" si="5"/>
        <v>140000</v>
      </c>
      <c r="M7">
        <f t="shared" si="6"/>
        <v>0</v>
      </c>
    </row>
    <row r="8" spans="1:15" x14ac:dyDescent="0.3">
      <c r="A8">
        <v>6</v>
      </c>
      <c r="B8" s="1">
        <v>44024</v>
      </c>
      <c r="C8" s="2">
        <v>6.25E-2</v>
      </c>
      <c r="D8">
        <f t="shared" si="0"/>
        <v>7</v>
      </c>
      <c r="E8" s="3">
        <f t="shared" si="1"/>
        <v>330</v>
      </c>
      <c r="F8">
        <f t="shared" si="9"/>
        <v>333.99999999999994</v>
      </c>
      <c r="G8">
        <f t="shared" si="7"/>
        <v>0</v>
      </c>
      <c r="H8">
        <f t="shared" si="10"/>
        <v>3</v>
      </c>
      <c r="I8">
        <f t="shared" si="2"/>
        <v>336.99999999999994</v>
      </c>
      <c r="J8">
        <f t="shared" si="3"/>
        <v>330</v>
      </c>
      <c r="K8">
        <f t="shared" si="4"/>
        <v>0</v>
      </c>
      <c r="L8">
        <f t="shared" si="5"/>
        <v>154000</v>
      </c>
      <c r="M8">
        <f t="shared" si="6"/>
        <v>0</v>
      </c>
    </row>
    <row r="9" spans="1:15" x14ac:dyDescent="0.3">
      <c r="A9">
        <v>7</v>
      </c>
      <c r="B9" s="1">
        <v>44025</v>
      </c>
      <c r="C9" s="2">
        <v>6.25E-2</v>
      </c>
      <c r="D9">
        <f t="shared" si="0"/>
        <v>1</v>
      </c>
      <c r="E9" s="3">
        <f t="shared" si="1"/>
        <v>510</v>
      </c>
      <c r="F9">
        <f t="shared" si="9"/>
        <v>336.99999999999994</v>
      </c>
      <c r="G9">
        <f t="shared" si="7"/>
        <v>9</v>
      </c>
      <c r="H9">
        <f t="shared" si="10"/>
        <v>0</v>
      </c>
      <c r="I9">
        <f t="shared" si="2"/>
        <v>327.99999999999994</v>
      </c>
      <c r="J9">
        <f t="shared" si="3"/>
        <v>327.99999999999994</v>
      </c>
      <c r="K9">
        <f t="shared" si="4"/>
        <v>182.00000000000006</v>
      </c>
      <c r="L9">
        <f t="shared" si="5"/>
        <v>153066</v>
      </c>
      <c r="M9">
        <f t="shared" si="6"/>
        <v>57633</v>
      </c>
    </row>
    <row r="10" spans="1:15" x14ac:dyDescent="0.3">
      <c r="A10">
        <v>8</v>
      </c>
      <c r="B10" s="1">
        <v>44026</v>
      </c>
      <c r="C10" s="2">
        <v>6.25E-2</v>
      </c>
      <c r="D10">
        <f t="shared" si="0"/>
        <v>2</v>
      </c>
      <c r="E10" s="3">
        <f t="shared" si="1"/>
        <v>510</v>
      </c>
      <c r="F10">
        <f t="shared" si="9"/>
        <v>327.99999999999994</v>
      </c>
      <c r="G10">
        <f t="shared" si="7"/>
        <v>0</v>
      </c>
      <c r="H10">
        <f t="shared" si="10"/>
        <v>0</v>
      </c>
      <c r="I10">
        <f t="shared" si="2"/>
        <v>327.99999999999994</v>
      </c>
      <c r="J10">
        <f t="shared" si="3"/>
        <v>327.99999999999994</v>
      </c>
      <c r="K10">
        <f t="shared" si="4"/>
        <v>182.00000000000006</v>
      </c>
      <c r="L10">
        <f t="shared" si="5"/>
        <v>153066</v>
      </c>
      <c r="M10">
        <f t="shared" si="6"/>
        <v>57633</v>
      </c>
    </row>
    <row r="11" spans="1:15" x14ac:dyDescent="0.3">
      <c r="A11">
        <v>9</v>
      </c>
      <c r="B11" s="1">
        <v>44027</v>
      </c>
      <c r="C11" s="2">
        <v>6.25E-2</v>
      </c>
      <c r="D11">
        <f t="shared" si="0"/>
        <v>3</v>
      </c>
      <c r="E11" s="3">
        <f t="shared" si="1"/>
        <v>510</v>
      </c>
      <c r="F11">
        <f t="shared" si="9"/>
        <v>327.99999999999994</v>
      </c>
      <c r="G11">
        <f t="shared" si="7"/>
        <v>0</v>
      </c>
      <c r="H11">
        <f t="shared" si="10"/>
        <v>0</v>
      </c>
      <c r="I11">
        <f>F11-G11+H11</f>
        <v>327.99999999999994</v>
      </c>
      <c r="J11">
        <f t="shared" si="3"/>
        <v>327.99999999999994</v>
      </c>
      <c r="K11">
        <f t="shared" si="4"/>
        <v>182.00000000000006</v>
      </c>
      <c r="L11">
        <f t="shared" si="5"/>
        <v>153066</v>
      </c>
      <c r="M11">
        <f t="shared" si="6"/>
        <v>57633</v>
      </c>
    </row>
    <row r="12" spans="1:15" x14ac:dyDescent="0.3">
      <c r="A12">
        <v>10</v>
      </c>
      <c r="B12" s="1">
        <v>44028</v>
      </c>
      <c r="C12" s="2">
        <v>4.1666666666666664E-2</v>
      </c>
      <c r="D12">
        <f t="shared" si="0"/>
        <v>4</v>
      </c>
      <c r="E12" s="3">
        <f t="shared" si="1"/>
        <v>540</v>
      </c>
      <c r="F12">
        <f t="shared" si="9"/>
        <v>327.99999999999994</v>
      </c>
      <c r="G12">
        <f t="shared" si="7"/>
        <v>9</v>
      </c>
      <c r="H12">
        <f t="shared" si="10"/>
        <v>0</v>
      </c>
      <c r="I12">
        <f t="shared" si="2"/>
        <v>318.99999999999994</v>
      </c>
      <c r="J12">
        <f t="shared" si="3"/>
        <v>318.99999999999994</v>
      </c>
      <c r="K12">
        <f t="shared" si="4"/>
        <v>221.00000000000006</v>
      </c>
      <c r="L12">
        <f t="shared" si="5"/>
        <v>148866</v>
      </c>
      <c r="M12">
        <f t="shared" si="6"/>
        <v>69983</v>
      </c>
    </row>
    <row r="13" spans="1:15" x14ac:dyDescent="0.3">
      <c r="A13">
        <v>11</v>
      </c>
      <c r="B13" s="1">
        <v>44029</v>
      </c>
      <c r="C13" s="2">
        <v>4.1666666666666664E-2</v>
      </c>
      <c r="D13">
        <f t="shared" si="0"/>
        <v>5</v>
      </c>
      <c r="E13" s="3">
        <f t="shared" si="1"/>
        <v>540</v>
      </c>
      <c r="F13">
        <f t="shared" si="9"/>
        <v>318.99999999999994</v>
      </c>
      <c r="G13">
        <f t="shared" si="7"/>
        <v>0</v>
      </c>
      <c r="H13">
        <f t="shared" si="10"/>
        <v>0</v>
      </c>
      <c r="I13">
        <f t="shared" si="2"/>
        <v>318.99999999999994</v>
      </c>
      <c r="J13">
        <f t="shared" si="3"/>
        <v>318.99999999999994</v>
      </c>
      <c r="K13">
        <f t="shared" si="4"/>
        <v>221.00000000000006</v>
      </c>
      <c r="L13">
        <f t="shared" si="5"/>
        <v>148866</v>
      </c>
      <c r="M13">
        <f t="shared" si="6"/>
        <v>69983</v>
      </c>
    </row>
    <row r="14" spans="1:15" x14ac:dyDescent="0.3">
      <c r="A14">
        <v>12</v>
      </c>
      <c r="B14" s="1">
        <v>44030</v>
      </c>
      <c r="C14" s="2">
        <v>4.1666666666666664E-2</v>
      </c>
      <c r="D14">
        <f t="shared" si="0"/>
        <v>6</v>
      </c>
      <c r="E14" s="3">
        <f t="shared" si="1"/>
        <v>360</v>
      </c>
      <c r="F14">
        <f t="shared" si="9"/>
        <v>318.99999999999994</v>
      </c>
      <c r="G14">
        <f t="shared" si="7"/>
        <v>0</v>
      </c>
      <c r="H14">
        <f t="shared" si="10"/>
        <v>3</v>
      </c>
      <c r="I14">
        <f t="shared" si="2"/>
        <v>321.99999999999994</v>
      </c>
      <c r="J14">
        <f t="shared" si="3"/>
        <v>321.99999999999994</v>
      </c>
      <c r="K14">
        <f t="shared" si="4"/>
        <v>38.000000000000057</v>
      </c>
      <c r="L14">
        <f t="shared" si="5"/>
        <v>150266</v>
      </c>
      <c r="M14">
        <f t="shared" si="6"/>
        <v>12033</v>
      </c>
    </row>
    <row r="15" spans="1:15" x14ac:dyDescent="0.3">
      <c r="A15">
        <v>13</v>
      </c>
      <c r="B15" s="1">
        <v>44031</v>
      </c>
      <c r="C15" s="2">
        <v>4.1666666666666664E-2</v>
      </c>
      <c r="D15">
        <f t="shared" si="0"/>
        <v>7</v>
      </c>
      <c r="E15" s="3">
        <f t="shared" si="1"/>
        <v>360</v>
      </c>
      <c r="F15">
        <f t="shared" si="9"/>
        <v>321.99999999999994</v>
      </c>
      <c r="G15">
        <f t="shared" si="7"/>
        <v>9</v>
      </c>
      <c r="H15">
        <f t="shared" si="10"/>
        <v>3</v>
      </c>
      <c r="I15">
        <f t="shared" si="2"/>
        <v>315.99999999999994</v>
      </c>
      <c r="J15">
        <f t="shared" si="3"/>
        <v>315.99999999999994</v>
      </c>
      <c r="K15">
        <f t="shared" si="4"/>
        <v>44.000000000000057</v>
      </c>
      <c r="L15">
        <f t="shared" si="5"/>
        <v>147466</v>
      </c>
      <c r="M15">
        <f t="shared" si="6"/>
        <v>13933</v>
      </c>
    </row>
    <row r="16" spans="1:15" x14ac:dyDescent="0.3">
      <c r="A16">
        <v>14</v>
      </c>
      <c r="B16" s="1">
        <v>44032</v>
      </c>
      <c r="C16" s="2">
        <v>5.5555555555555552E-2</v>
      </c>
      <c r="D16">
        <f t="shared" si="0"/>
        <v>1</v>
      </c>
      <c r="E16" s="3">
        <f t="shared" si="1"/>
        <v>520</v>
      </c>
      <c r="F16">
        <f t="shared" si="9"/>
        <v>315.99999999999994</v>
      </c>
      <c r="G16">
        <f t="shared" si="7"/>
        <v>0</v>
      </c>
      <c r="H16">
        <f t="shared" si="10"/>
        <v>0</v>
      </c>
      <c r="I16">
        <f t="shared" si="2"/>
        <v>315.99999999999994</v>
      </c>
      <c r="J16">
        <f t="shared" si="3"/>
        <v>315.99999999999994</v>
      </c>
      <c r="K16">
        <f t="shared" si="4"/>
        <v>204.00000000000006</v>
      </c>
      <c r="L16">
        <f t="shared" si="5"/>
        <v>147466</v>
      </c>
      <c r="M16">
        <f t="shared" si="6"/>
        <v>64600</v>
      </c>
    </row>
    <row r="17" spans="1:13" x14ac:dyDescent="0.3">
      <c r="A17">
        <v>15</v>
      </c>
      <c r="B17" s="1">
        <v>44033</v>
      </c>
      <c r="C17" s="2">
        <v>5.5555555555555552E-2</v>
      </c>
      <c r="D17">
        <f t="shared" si="0"/>
        <v>2</v>
      </c>
      <c r="E17" s="3">
        <f t="shared" si="1"/>
        <v>520</v>
      </c>
      <c r="F17">
        <f t="shared" si="9"/>
        <v>315.99999999999994</v>
      </c>
      <c r="G17">
        <f t="shared" si="7"/>
        <v>0</v>
      </c>
      <c r="H17">
        <f t="shared" si="10"/>
        <v>0</v>
      </c>
      <c r="I17">
        <f t="shared" si="2"/>
        <v>315.99999999999994</v>
      </c>
      <c r="J17">
        <f t="shared" si="3"/>
        <v>315.99999999999994</v>
      </c>
      <c r="K17">
        <f t="shared" si="4"/>
        <v>204.00000000000006</v>
      </c>
      <c r="L17">
        <f t="shared" si="5"/>
        <v>147466</v>
      </c>
      <c r="M17">
        <f t="shared" si="6"/>
        <v>64600</v>
      </c>
    </row>
    <row r="18" spans="1:13" x14ac:dyDescent="0.3">
      <c r="A18">
        <v>16</v>
      </c>
      <c r="B18" s="1">
        <v>44034</v>
      </c>
      <c r="C18" s="2">
        <v>5.5555555555555552E-2</v>
      </c>
      <c r="D18">
        <f t="shared" si="0"/>
        <v>3</v>
      </c>
      <c r="E18" s="3">
        <f t="shared" si="1"/>
        <v>520</v>
      </c>
      <c r="F18">
        <f t="shared" si="9"/>
        <v>315.99999999999994</v>
      </c>
      <c r="G18">
        <f t="shared" si="7"/>
        <v>8</v>
      </c>
      <c r="H18">
        <f t="shared" si="10"/>
        <v>0</v>
      </c>
      <c r="I18">
        <f t="shared" si="2"/>
        <v>307.99999999999994</v>
      </c>
      <c r="J18">
        <f t="shared" si="3"/>
        <v>307.99999999999994</v>
      </c>
      <c r="K18">
        <f t="shared" si="4"/>
        <v>212.00000000000006</v>
      </c>
      <c r="L18">
        <f t="shared" si="5"/>
        <v>143733</v>
      </c>
      <c r="M18">
        <f t="shared" si="6"/>
        <v>67133</v>
      </c>
    </row>
    <row r="19" spans="1:13" x14ac:dyDescent="0.3">
      <c r="A19">
        <v>17</v>
      </c>
      <c r="B19" s="1">
        <v>44035</v>
      </c>
      <c r="C19" s="2">
        <v>5.5555555555555552E-2</v>
      </c>
      <c r="D19">
        <f t="shared" si="0"/>
        <v>4</v>
      </c>
      <c r="E19" s="3">
        <f t="shared" si="1"/>
        <v>520</v>
      </c>
      <c r="F19">
        <f t="shared" si="9"/>
        <v>307.99999999999994</v>
      </c>
      <c r="G19">
        <f t="shared" si="7"/>
        <v>0</v>
      </c>
      <c r="H19">
        <f t="shared" si="10"/>
        <v>0</v>
      </c>
      <c r="I19">
        <f t="shared" si="2"/>
        <v>307.99999999999994</v>
      </c>
      <c r="J19">
        <f t="shared" si="3"/>
        <v>307.99999999999994</v>
      </c>
      <c r="K19">
        <f t="shared" si="4"/>
        <v>212.00000000000006</v>
      </c>
      <c r="L19">
        <f t="shared" si="5"/>
        <v>143733</v>
      </c>
      <c r="M19">
        <f t="shared" si="6"/>
        <v>67133</v>
      </c>
    </row>
    <row r="20" spans="1:13" x14ac:dyDescent="0.3">
      <c r="A20">
        <v>18</v>
      </c>
      <c r="B20" s="1">
        <v>44036</v>
      </c>
      <c r="C20" s="2">
        <v>6.25E-2</v>
      </c>
      <c r="D20">
        <f t="shared" si="0"/>
        <v>5</v>
      </c>
      <c r="E20" s="3">
        <f t="shared" si="1"/>
        <v>510</v>
      </c>
      <c r="F20">
        <f t="shared" si="9"/>
        <v>307.99999999999994</v>
      </c>
      <c r="G20">
        <f t="shared" si="7"/>
        <v>0</v>
      </c>
      <c r="H20">
        <f t="shared" si="10"/>
        <v>0</v>
      </c>
      <c r="I20">
        <f t="shared" si="2"/>
        <v>307.99999999999994</v>
      </c>
      <c r="J20">
        <f t="shared" si="3"/>
        <v>307.99999999999994</v>
      </c>
      <c r="K20">
        <f t="shared" si="4"/>
        <v>202.00000000000006</v>
      </c>
      <c r="L20">
        <f t="shared" si="5"/>
        <v>143733</v>
      </c>
      <c r="M20">
        <f t="shared" si="6"/>
        <v>63967</v>
      </c>
    </row>
    <row r="21" spans="1:13" x14ac:dyDescent="0.3">
      <c r="A21">
        <v>19</v>
      </c>
      <c r="B21" s="1">
        <v>44037</v>
      </c>
      <c r="C21" s="2">
        <v>6.25E-2</v>
      </c>
      <c r="D21">
        <f t="shared" si="0"/>
        <v>6</v>
      </c>
      <c r="E21" s="3">
        <f t="shared" si="1"/>
        <v>330</v>
      </c>
      <c r="F21">
        <f t="shared" si="9"/>
        <v>307.99999999999994</v>
      </c>
      <c r="G21">
        <f t="shared" si="7"/>
        <v>8</v>
      </c>
      <c r="H21">
        <f t="shared" si="10"/>
        <v>3</v>
      </c>
      <c r="I21">
        <f t="shared" si="2"/>
        <v>302.99999999999994</v>
      </c>
      <c r="J21">
        <f t="shared" si="3"/>
        <v>302.99999999999994</v>
      </c>
      <c r="K21">
        <f t="shared" si="4"/>
        <v>27.000000000000057</v>
      </c>
      <c r="L21">
        <f t="shared" si="5"/>
        <v>141400</v>
      </c>
      <c r="M21">
        <f t="shared" si="6"/>
        <v>8550</v>
      </c>
    </row>
    <row r="22" spans="1:13" x14ac:dyDescent="0.3">
      <c r="A22">
        <v>20</v>
      </c>
      <c r="B22" s="1">
        <v>44038</v>
      </c>
      <c r="C22" s="2">
        <v>6.25E-2</v>
      </c>
      <c r="D22">
        <f t="shared" si="0"/>
        <v>7</v>
      </c>
      <c r="E22" s="3">
        <f t="shared" si="1"/>
        <v>330</v>
      </c>
      <c r="F22">
        <f t="shared" si="9"/>
        <v>302.99999999999994</v>
      </c>
      <c r="G22">
        <f t="shared" si="7"/>
        <v>0</v>
      </c>
      <c r="H22">
        <f t="shared" si="10"/>
        <v>3</v>
      </c>
      <c r="I22">
        <f t="shared" si="2"/>
        <v>305.99999999999994</v>
      </c>
      <c r="J22">
        <f t="shared" si="3"/>
        <v>305.99999999999994</v>
      </c>
      <c r="K22">
        <f t="shared" si="4"/>
        <v>24.000000000000057</v>
      </c>
      <c r="L22">
        <f t="shared" si="5"/>
        <v>142800</v>
      </c>
      <c r="M22">
        <f t="shared" si="6"/>
        <v>7600</v>
      </c>
    </row>
    <row r="23" spans="1:13" x14ac:dyDescent="0.3">
      <c r="A23">
        <v>21</v>
      </c>
      <c r="B23" s="1">
        <v>44039</v>
      </c>
      <c r="C23" s="2">
        <v>5.5555555555555552E-2</v>
      </c>
      <c r="D23">
        <f t="shared" si="0"/>
        <v>1</v>
      </c>
      <c r="E23" s="3">
        <f t="shared" si="1"/>
        <v>520</v>
      </c>
      <c r="F23">
        <f t="shared" si="9"/>
        <v>305.99999999999994</v>
      </c>
      <c r="G23">
        <f t="shared" si="7"/>
        <v>0</v>
      </c>
      <c r="H23">
        <f t="shared" si="10"/>
        <v>0</v>
      </c>
      <c r="I23">
        <f t="shared" si="2"/>
        <v>305.99999999999994</v>
      </c>
      <c r="J23">
        <f t="shared" si="3"/>
        <v>305.99999999999994</v>
      </c>
      <c r="K23">
        <f t="shared" si="4"/>
        <v>214.00000000000006</v>
      </c>
      <c r="L23">
        <f t="shared" si="5"/>
        <v>142800</v>
      </c>
      <c r="M23">
        <f t="shared" si="6"/>
        <v>67767</v>
      </c>
    </row>
    <row r="24" spans="1:13" x14ac:dyDescent="0.3">
      <c r="A24">
        <v>22</v>
      </c>
      <c r="B24" s="1">
        <v>44040</v>
      </c>
      <c r="C24" s="2">
        <v>5.5555555555555552E-2</v>
      </c>
      <c r="D24">
        <f t="shared" si="0"/>
        <v>2</v>
      </c>
      <c r="E24" s="3">
        <f t="shared" si="1"/>
        <v>520</v>
      </c>
      <c r="F24">
        <f t="shared" si="9"/>
        <v>305.99999999999994</v>
      </c>
      <c r="G24">
        <f t="shared" si="7"/>
        <v>8</v>
      </c>
      <c r="H24">
        <f t="shared" si="10"/>
        <v>0</v>
      </c>
      <c r="I24">
        <f t="shared" si="2"/>
        <v>297.99999999999994</v>
      </c>
      <c r="J24">
        <f t="shared" si="3"/>
        <v>297.99999999999994</v>
      </c>
      <c r="K24">
        <f t="shared" si="4"/>
        <v>222.00000000000006</v>
      </c>
      <c r="L24">
        <f t="shared" si="5"/>
        <v>139066</v>
      </c>
      <c r="M24">
        <f t="shared" si="6"/>
        <v>70300</v>
      </c>
    </row>
    <row r="25" spans="1:13" x14ac:dyDescent="0.3">
      <c r="A25">
        <v>23</v>
      </c>
      <c r="B25" s="1">
        <v>44041</v>
      </c>
      <c r="C25" s="2">
        <v>5.5555555555555552E-2</v>
      </c>
      <c r="D25">
        <f t="shared" si="0"/>
        <v>3</v>
      </c>
      <c r="E25" s="3">
        <f t="shared" si="1"/>
        <v>520</v>
      </c>
      <c r="F25">
        <f t="shared" si="9"/>
        <v>297.99999999999994</v>
      </c>
      <c r="G25">
        <f t="shared" si="7"/>
        <v>0</v>
      </c>
      <c r="H25">
        <f t="shared" si="10"/>
        <v>0</v>
      </c>
      <c r="I25">
        <f t="shared" si="2"/>
        <v>297.99999999999994</v>
      </c>
      <c r="J25">
        <f t="shared" si="3"/>
        <v>297.99999999999994</v>
      </c>
      <c r="K25">
        <f t="shared" si="4"/>
        <v>222.00000000000006</v>
      </c>
      <c r="L25">
        <f t="shared" si="5"/>
        <v>139066</v>
      </c>
      <c r="M25">
        <f t="shared" si="6"/>
        <v>70300</v>
      </c>
    </row>
    <row r="26" spans="1:13" x14ac:dyDescent="0.3">
      <c r="A26">
        <v>24</v>
      </c>
      <c r="B26" s="1">
        <v>44042</v>
      </c>
      <c r="C26" s="2">
        <v>5.2083333333333336E-2</v>
      </c>
      <c r="D26">
        <f t="shared" si="0"/>
        <v>4</v>
      </c>
      <c r="E26" s="3">
        <f t="shared" si="1"/>
        <v>525</v>
      </c>
      <c r="F26">
        <f t="shared" si="9"/>
        <v>297.99999999999994</v>
      </c>
      <c r="G26">
        <f t="shared" si="7"/>
        <v>0</v>
      </c>
      <c r="H26">
        <f t="shared" si="10"/>
        <v>0</v>
      </c>
      <c r="I26">
        <f t="shared" si="2"/>
        <v>297.99999999999994</v>
      </c>
      <c r="J26">
        <f t="shared" si="3"/>
        <v>297.99999999999994</v>
      </c>
      <c r="K26">
        <f t="shared" si="4"/>
        <v>227.00000000000006</v>
      </c>
      <c r="L26">
        <f t="shared" si="5"/>
        <v>139066</v>
      </c>
      <c r="M26">
        <f t="shared" si="6"/>
        <v>71883</v>
      </c>
    </row>
    <row r="27" spans="1:13" x14ac:dyDescent="0.3">
      <c r="A27">
        <v>25</v>
      </c>
      <c r="B27" s="1">
        <v>44043</v>
      </c>
      <c r="C27" s="2">
        <v>5.2083333333333336E-2</v>
      </c>
      <c r="D27">
        <f t="shared" si="0"/>
        <v>5</v>
      </c>
      <c r="E27" s="3">
        <f t="shared" si="1"/>
        <v>525</v>
      </c>
      <c r="F27">
        <f t="shared" si="9"/>
        <v>297.99999999999994</v>
      </c>
      <c r="G27">
        <f t="shared" si="7"/>
        <v>8</v>
      </c>
      <c r="H27">
        <f t="shared" si="10"/>
        <v>0</v>
      </c>
      <c r="I27">
        <f t="shared" si="2"/>
        <v>289.99999999999994</v>
      </c>
      <c r="J27">
        <f t="shared" si="3"/>
        <v>289.99999999999994</v>
      </c>
      <c r="K27">
        <f t="shared" si="4"/>
        <v>235.00000000000006</v>
      </c>
      <c r="L27">
        <f t="shared" si="5"/>
        <v>135333</v>
      </c>
      <c r="M27">
        <f t="shared" si="6"/>
        <v>74417</v>
      </c>
    </row>
    <row r="28" spans="1:13" x14ac:dyDescent="0.3">
      <c r="A28">
        <v>26</v>
      </c>
      <c r="B28" s="1">
        <v>44044</v>
      </c>
      <c r="C28" s="2">
        <v>5.2083333333333336E-2</v>
      </c>
      <c r="D28">
        <f t="shared" si="0"/>
        <v>6</v>
      </c>
      <c r="E28" s="3">
        <f t="shared" si="1"/>
        <v>345</v>
      </c>
      <c r="F28">
        <f t="shared" si="9"/>
        <v>289.99999999999994</v>
      </c>
      <c r="G28">
        <f t="shared" si="7"/>
        <v>0</v>
      </c>
      <c r="H28">
        <f t="shared" si="10"/>
        <v>3</v>
      </c>
      <c r="I28">
        <f t="shared" si="2"/>
        <v>292.99999999999994</v>
      </c>
      <c r="J28">
        <f t="shared" si="3"/>
        <v>292.99999999999994</v>
      </c>
      <c r="K28">
        <f t="shared" si="4"/>
        <v>52.000000000000057</v>
      </c>
      <c r="L28">
        <f t="shared" si="5"/>
        <v>136733</v>
      </c>
      <c r="M28">
        <f t="shared" si="6"/>
        <v>16467</v>
      </c>
    </row>
    <row r="29" spans="1:13" x14ac:dyDescent="0.3">
      <c r="A29">
        <v>27</v>
      </c>
      <c r="B29" s="1">
        <v>44045</v>
      </c>
      <c r="C29" s="2">
        <v>8.3333333333333329E-2</v>
      </c>
      <c r="D29">
        <f t="shared" si="0"/>
        <v>7</v>
      </c>
      <c r="E29" s="3">
        <f t="shared" si="1"/>
        <v>300</v>
      </c>
      <c r="F29">
        <f t="shared" si="9"/>
        <v>292.99999999999994</v>
      </c>
      <c r="G29">
        <f t="shared" si="7"/>
        <v>0</v>
      </c>
      <c r="H29">
        <f t="shared" si="10"/>
        <v>3</v>
      </c>
      <c r="I29">
        <f t="shared" si="2"/>
        <v>295.99999999999994</v>
      </c>
      <c r="J29">
        <f t="shared" si="3"/>
        <v>295.99999999999994</v>
      </c>
      <c r="K29">
        <f t="shared" si="4"/>
        <v>4.0000000000000568</v>
      </c>
      <c r="L29">
        <f t="shared" si="5"/>
        <v>138133</v>
      </c>
      <c r="M29">
        <f t="shared" si="6"/>
        <v>1267</v>
      </c>
    </row>
    <row r="30" spans="1:13" x14ac:dyDescent="0.3">
      <c r="A30">
        <v>28</v>
      </c>
      <c r="B30" s="1">
        <v>44046</v>
      </c>
      <c r="C30" s="2">
        <v>8.3333333333333329E-2</v>
      </c>
      <c r="D30">
        <f t="shared" si="0"/>
        <v>1</v>
      </c>
      <c r="E30" s="3">
        <f t="shared" si="1"/>
        <v>480</v>
      </c>
      <c r="F30">
        <f t="shared" si="9"/>
        <v>295.99999999999994</v>
      </c>
      <c r="G30">
        <f t="shared" si="7"/>
        <v>8</v>
      </c>
      <c r="H30">
        <f t="shared" si="10"/>
        <v>0</v>
      </c>
      <c r="I30">
        <f t="shared" si="2"/>
        <v>287.99999999999994</v>
      </c>
      <c r="J30">
        <f t="shared" si="3"/>
        <v>287.99999999999994</v>
      </c>
      <c r="K30">
        <f t="shared" si="4"/>
        <v>192.00000000000006</v>
      </c>
      <c r="L30">
        <f t="shared" si="5"/>
        <v>134400</v>
      </c>
      <c r="M30">
        <f t="shared" si="6"/>
        <v>60800</v>
      </c>
    </row>
    <row r="31" spans="1:13" x14ac:dyDescent="0.3">
      <c r="A31">
        <v>29</v>
      </c>
      <c r="B31" s="1">
        <v>44047</v>
      </c>
      <c r="C31" s="2">
        <v>8.3333333333333329E-2</v>
      </c>
      <c r="D31">
        <f t="shared" si="0"/>
        <v>2</v>
      </c>
      <c r="E31" s="3">
        <f t="shared" si="1"/>
        <v>480</v>
      </c>
      <c r="F31">
        <f t="shared" si="9"/>
        <v>287.99999999999994</v>
      </c>
      <c r="G31">
        <f t="shared" si="7"/>
        <v>0</v>
      </c>
      <c r="H31">
        <f t="shared" si="10"/>
        <v>0</v>
      </c>
      <c r="I31">
        <f t="shared" si="2"/>
        <v>287.99999999999994</v>
      </c>
      <c r="J31">
        <f t="shared" si="3"/>
        <v>287.99999999999994</v>
      </c>
      <c r="K31">
        <f t="shared" si="4"/>
        <v>192.00000000000006</v>
      </c>
      <c r="L31">
        <f t="shared" si="5"/>
        <v>134400</v>
      </c>
      <c r="M31">
        <f t="shared" si="6"/>
        <v>60800</v>
      </c>
    </row>
    <row r="32" spans="1:13" x14ac:dyDescent="0.3">
      <c r="A32">
        <v>30</v>
      </c>
      <c r="B32" s="1">
        <v>44048</v>
      </c>
      <c r="C32" s="2">
        <v>8.3333333333333329E-2</v>
      </c>
      <c r="D32">
        <f t="shared" si="0"/>
        <v>3</v>
      </c>
      <c r="E32" s="3">
        <f t="shared" si="1"/>
        <v>480</v>
      </c>
      <c r="F32">
        <f t="shared" si="9"/>
        <v>287.99999999999994</v>
      </c>
      <c r="G32">
        <f t="shared" si="7"/>
        <v>0</v>
      </c>
      <c r="H32">
        <f t="shared" si="10"/>
        <v>0</v>
      </c>
      <c r="I32">
        <f t="shared" si="2"/>
        <v>287.99999999999994</v>
      </c>
      <c r="J32">
        <f t="shared" si="3"/>
        <v>287.99999999999994</v>
      </c>
      <c r="K32">
        <f t="shared" si="4"/>
        <v>192.00000000000006</v>
      </c>
      <c r="L32">
        <f t="shared" si="5"/>
        <v>134400</v>
      </c>
      <c r="M32">
        <f t="shared" si="6"/>
        <v>60800</v>
      </c>
    </row>
    <row r="33" spans="1:13" x14ac:dyDescent="0.3">
      <c r="A33">
        <v>31</v>
      </c>
      <c r="B33" s="1">
        <v>44049</v>
      </c>
      <c r="C33" s="2">
        <v>5.5555555555555552E-2</v>
      </c>
      <c r="D33">
        <f t="shared" si="0"/>
        <v>4</v>
      </c>
      <c r="E33" s="3">
        <f t="shared" si="1"/>
        <v>520</v>
      </c>
      <c r="F33">
        <f t="shared" si="9"/>
        <v>287.99999999999994</v>
      </c>
      <c r="G33">
        <f t="shared" si="7"/>
        <v>8</v>
      </c>
      <c r="H33">
        <f t="shared" si="10"/>
        <v>0</v>
      </c>
      <c r="I33">
        <f t="shared" si="2"/>
        <v>279.99999999999994</v>
      </c>
      <c r="J33">
        <f t="shared" si="3"/>
        <v>279.99999999999994</v>
      </c>
      <c r="K33">
        <f t="shared" si="4"/>
        <v>240.00000000000006</v>
      </c>
      <c r="L33">
        <f t="shared" si="5"/>
        <v>130666</v>
      </c>
      <c r="M33">
        <f t="shared" si="6"/>
        <v>76000</v>
      </c>
    </row>
    <row r="34" spans="1:13" x14ac:dyDescent="0.3">
      <c r="A34">
        <v>32</v>
      </c>
      <c r="B34" s="1">
        <v>44050</v>
      </c>
      <c r="C34" s="2">
        <v>5.5555555555555552E-2</v>
      </c>
      <c r="D34">
        <f t="shared" si="0"/>
        <v>5</v>
      </c>
      <c r="E34" s="3">
        <f t="shared" si="1"/>
        <v>520</v>
      </c>
      <c r="F34">
        <f t="shared" si="9"/>
        <v>279.99999999999994</v>
      </c>
      <c r="G34">
        <f t="shared" si="7"/>
        <v>0</v>
      </c>
      <c r="H34">
        <f t="shared" si="10"/>
        <v>0</v>
      </c>
      <c r="I34">
        <f t="shared" si="2"/>
        <v>279.99999999999994</v>
      </c>
      <c r="J34">
        <f t="shared" si="3"/>
        <v>279.99999999999994</v>
      </c>
      <c r="K34">
        <f t="shared" si="4"/>
        <v>240.00000000000006</v>
      </c>
      <c r="L34">
        <f t="shared" si="5"/>
        <v>130666</v>
      </c>
      <c r="M34">
        <f t="shared" si="6"/>
        <v>76000</v>
      </c>
    </row>
    <row r="35" spans="1:13" x14ac:dyDescent="0.3">
      <c r="A35">
        <v>33</v>
      </c>
      <c r="B35" s="1">
        <v>44051</v>
      </c>
      <c r="C35" s="2">
        <v>5.5555555555555552E-2</v>
      </c>
      <c r="D35">
        <f t="shared" si="0"/>
        <v>6</v>
      </c>
      <c r="E35" s="3">
        <f t="shared" si="1"/>
        <v>340</v>
      </c>
      <c r="F35">
        <f t="shared" si="9"/>
        <v>279.99999999999994</v>
      </c>
      <c r="G35">
        <f t="shared" si="7"/>
        <v>0</v>
      </c>
      <c r="H35">
        <f t="shared" si="10"/>
        <v>3</v>
      </c>
      <c r="I35">
        <f t="shared" si="2"/>
        <v>282.99999999999994</v>
      </c>
      <c r="J35">
        <f t="shared" si="3"/>
        <v>282.99999999999994</v>
      </c>
      <c r="K35">
        <f t="shared" si="4"/>
        <v>57.000000000000057</v>
      </c>
      <c r="L35">
        <f t="shared" si="5"/>
        <v>132066</v>
      </c>
      <c r="M35">
        <f t="shared" si="6"/>
        <v>18050</v>
      </c>
    </row>
    <row r="36" spans="1:13" x14ac:dyDescent="0.3">
      <c r="A36">
        <v>34</v>
      </c>
      <c r="B36" s="1">
        <v>44052</v>
      </c>
      <c r="C36" s="2">
        <v>5.5555555555555552E-2</v>
      </c>
      <c r="D36">
        <f t="shared" si="0"/>
        <v>7</v>
      </c>
      <c r="E36" s="3">
        <f t="shared" si="1"/>
        <v>340</v>
      </c>
      <c r="F36">
        <f t="shared" si="9"/>
        <v>282.99999999999994</v>
      </c>
      <c r="G36">
        <f t="shared" si="7"/>
        <v>8</v>
      </c>
      <c r="H36">
        <f t="shared" si="10"/>
        <v>3</v>
      </c>
      <c r="I36">
        <f t="shared" si="2"/>
        <v>277.99999999999994</v>
      </c>
      <c r="J36">
        <f t="shared" si="3"/>
        <v>277.99999999999994</v>
      </c>
      <c r="K36">
        <f t="shared" si="4"/>
        <v>62.000000000000057</v>
      </c>
      <c r="L36">
        <f t="shared" si="5"/>
        <v>129733</v>
      </c>
      <c r="M36">
        <f t="shared" si="6"/>
        <v>19633</v>
      </c>
    </row>
    <row r="37" spans="1:13" x14ac:dyDescent="0.3">
      <c r="A37">
        <v>35</v>
      </c>
      <c r="B37" s="1">
        <v>44053</v>
      </c>
      <c r="C37" s="2">
        <v>6.25E-2</v>
      </c>
      <c r="D37">
        <f t="shared" si="0"/>
        <v>1</v>
      </c>
      <c r="E37" s="3">
        <f t="shared" si="1"/>
        <v>510</v>
      </c>
      <c r="F37">
        <f t="shared" si="9"/>
        <v>277.99999999999994</v>
      </c>
      <c r="G37">
        <f t="shared" si="7"/>
        <v>0</v>
      </c>
      <c r="H37">
        <f t="shared" si="10"/>
        <v>0</v>
      </c>
      <c r="I37">
        <f t="shared" si="2"/>
        <v>277.99999999999994</v>
      </c>
      <c r="J37">
        <f t="shared" si="3"/>
        <v>277.99999999999994</v>
      </c>
      <c r="K37">
        <f t="shared" si="4"/>
        <v>232.00000000000006</v>
      </c>
      <c r="L37">
        <f t="shared" si="5"/>
        <v>129733</v>
      </c>
      <c r="M37">
        <f t="shared" si="6"/>
        <v>73467</v>
      </c>
    </row>
    <row r="38" spans="1:13" x14ac:dyDescent="0.3">
      <c r="A38">
        <v>36</v>
      </c>
      <c r="B38" s="1">
        <v>44054</v>
      </c>
      <c r="C38" s="2">
        <v>6.25E-2</v>
      </c>
      <c r="D38">
        <f t="shared" si="0"/>
        <v>2</v>
      </c>
      <c r="E38" s="3">
        <f t="shared" si="1"/>
        <v>510</v>
      </c>
      <c r="F38">
        <f t="shared" si="9"/>
        <v>277.99999999999994</v>
      </c>
      <c r="G38">
        <f t="shared" si="7"/>
        <v>0</v>
      </c>
      <c r="H38">
        <f t="shared" si="10"/>
        <v>0</v>
      </c>
      <c r="I38">
        <f t="shared" si="2"/>
        <v>277.99999999999994</v>
      </c>
      <c r="J38">
        <f t="shared" si="3"/>
        <v>277.99999999999994</v>
      </c>
      <c r="K38">
        <f t="shared" si="4"/>
        <v>232.00000000000006</v>
      </c>
      <c r="L38">
        <f t="shared" si="5"/>
        <v>129733</v>
      </c>
      <c r="M38">
        <f t="shared" si="6"/>
        <v>73467</v>
      </c>
    </row>
    <row r="39" spans="1:13" x14ac:dyDescent="0.3">
      <c r="A39">
        <v>37</v>
      </c>
      <c r="B39" s="1">
        <v>44055</v>
      </c>
      <c r="C39" s="2">
        <v>6.25E-2</v>
      </c>
      <c r="D39">
        <f t="shared" si="0"/>
        <v>3</v>
      </c>
      <c r="E39" s="3">
        <f t="shared" si="1"/>
        <v>510</v>
      </c>
      <c r="F39">
        <f t="shared" si="9"/>
        <v>277.99999999999994</v>
      </c>
      <c r="G39">
        <f t="shared" si="7"/>
        <v>7</v>
      </c>
      <c r="H39">
        <f t="shared" si="10"/>
        <v>0</v>
      </c>
      <c r="I39">
        <f t="shared" si="2"/>
        <v>270.99999999999994</v>
      </c>
      <c r="J39">
        <f t="shared" si="3"/>
        <v>270.99999999999994</v>
      </c>
      <c r="K39">
        <f t="shared" si="4"/>
        <v>239.00000000000006</v>
      </c>
      <c r="L39">
        <f t="shared" si="5"/>
        <v>126466</v>
      </c>
      <c r="M39">
        <f t="shared" si="6"/>
        <v>75683</v>
      </c>
    </row>
    <row r="40" spans="1:13" x14ac:dyDescent="0.3">
      <c r="A40">
        <v>38</v>
      </c>
      <c r="B40" s="1">
        <v>44056</v>
      </c>
      <c r="C40" s="2">
        <v>6.25E-2</v>
      </c>
      <c r="D40">
        <f t="shared" si="0"/>
        <v>4</v>
      </c>
      <c r="E40" s="3">
        <f t="shared" si="1"/>
        <v>510</v>
      </c>
      <c r="F40">
        <f t="shared" si="9"/>
        <v>270.99999999999994</v>
      </c>
      <c r="G40">
        <f t="shared" si="7"/>
        <v>0</v>
      </c>
      <c r="H40">
        <f t="shared" si="10"/>
        <v>0</v>
      </c>
      <c r="I40">
        <f t="shared" si="2"/>
        <v>270.99999999999994</v>
      </c>
      <c r="J40">
        <f t="shared" si="3"/>
        <v>270.99999999999994</v>
      </c>
      <c r="K40">
        <f t="shared" si="4"/>
        <v>239.00000000000006</v>
      </c>
      <c r="L40">
        <f t="shared" si="5"/>
        <v>126466</v>
      </c>
      <c r="M40">
        <f t="shared" si="6"/>
        <v>75683</v>
      </c>
    </row>
    <row r="41" spans="1:13" x14ac:dyDescent="0.3">
      <c r="A41">
        <v>39</v>
      </c>
      <c r="B41" s="1">
        <v>44057</v>
      </c>
      <c r="C41" s="2">
        <v>7.2916666666666671E-2</v>
      </c>
      <c r="D41">
        <f t="shared" si="0"/>
        <v>5</v>
      </c>
      <c r="E41" s="3">
        <f t="shared" si="1"/>
        <v>495</v>
      </c>
      <c r="F41">
        <f t="shared" si="9"/>
        <v>270.99999999999994</v>
      </c>
      <c r="G41">
        <f t="shared" si="7"/>
        <v>0</v>
      </c>
      <c r="H41">
        <f t="shared" si="10"/>
        <v>0</v>
      </c>
      <c r="I41">
        <f t="shared" si="2"/>
        <v>270.99999999999994</v>
      </c>
      <c r="J41">
        <f t="shared" si="3"/>
        <v>270.99999999999994</v>
      </c>
      <c r="K41">
        <f t="shared" si="4"/>
        <v>224.00000000000006</v>
      </c>
      <c r="L41">
        <f t="shared" si="5"/>
        <v>126466</v>
      </c>
      <c r="M41">
        <f t="shared" si="6"/>
        <v>70933</v>
      </c>
    </row>
    <row r="42" spans="1:13" x14ac:dyDescent="0.3">
      <c r="A42">
        <v>40</v>
      </c>
      <c r="B42" s="1">
        <v>44058</v>
      </c>
      <c r="C42" s="2">
        <v>7.2916666666666671E-2</v>
      </c>
      <c r="D42">
        <f t="shared" si="0"/>
        <v>6</v>
      </c>
      <c r="E42" s="3">
        <f t="shared" si="1"/>
        <v>315</v>
      </c>
      <c r="F42">
        <f t="shared" si="9"/>
        <v>270.99999999999994</v>
      </c>
      <c r="G42">
        <f t="shared" si="7"/>
        <v>7</v>
      </c>
      <c r="H42">
        <f t="shared" si="10"/>
        <v>3</v>
      </c>
      <c r="I42">
        <f t="shared" si="2"/>
        <v>266.99999999999994</v>
      </c>
      <c r="J42">
        <f t="shared" si="3"/>
        <v>266.99999999999994</v>
      </c>
      <c r="K42">
        <f t="shared" si="4"/>
        <v>48.000000000000057</v>
      </c>
      <c r="L42">
        <f t="shared" si="5"/>
        <v>124600</v>
      </c>
      <c r="M42">
        <f t="shared" si="6"/>
        <v>15200</v>
      </c>
    </row>
    <row r="43" spans="1:13" x14ac:dyDescent="0.3">
      <c r="A43">
        <v>41</v>
      </c>
      <c r="B43" s="1">
        <v>44059</v>
      </c>
      <c r="C43" s="2">
        <v>7.2916666666666671E-2</v>
      </c>
      <c r="D43">
        <f t="shared" si="0"/>
        <v>7</v>
      </c>
      <c r="E43" s="3">
        <f t="shared" si="1"/>
        <v>315</v>
      </c>
      <c r="F43">
        <f t="shared" si="9"/>
        <v>266.99999999999994</v>
      </c>
      <c r="G43">
        <f t="shared" si="7"/>
        <v>0</v>
      </c>
      <c r="H43">
        <f t="shared" si="10"/>
        <v>3</v>
      </c>
      <c r="I43">
        <f t="shared" si="2"/>
        <v>269.99999999999994</v>
      </c>
      <c r="J43">
        <f t="shared" si="3"/>
        <v>269.99999999999994</v>
      </c>
      <c r="K43">
        <f t="shared" si="4"/>
        <v>45.000000000000057</v>
      </c>
      <c r="L43">
        <f t="shared" si="5"/>
        <v>126000</v>
      </c>
      <c r="M43">
        <f t="shared" si="6"/>
        <v>14250</v>
      </c>
    </row>
    <row r="44" spans="1:13" x14ac:dyDescent="0.3">
      <c r="A44">
        <v>42</v>
      </c>
      <c r="B44" s="1">
        <v>44060</v>
      </c>
      <c r="C44" s="2">
        <v>5.2083333333333336E-2</v>
      </c>
      <c r="D44">
        <f t="shared" si="0"/>
        <v>1</v>
      </c>
      <c r="E44" s="3">
        <f t="shared" si="1"/>
        <v>525</v>
      </c>
      <c r="F44">
        <f t="shared" si="9"/>
        <v>269.99999999999994</v>
      </c>
      <c r="G44">
        <f t="shared" si="7"/>
        <v>0</v>
      </c>
      <c r="H44">
        <f t="shared" si="10"/>
        <v>0</v>
      </c>
      <c r="I44">
        <f t="shared" si="2"/>
        <v>269.99999999999994</v>
      </c>
      <c r="J44">
        <f t="shared" si="3"/>
        <v>269.99999999999994</v>
      </c>
      <c r="K44">
        <f t="shared" si="4"/>
        <v>255.00000000000006</v>
      </c>
      <c r="L44">
        <f t="shared" si="5"/>
        <v>126000</v>
      </c>
      <c r="M44">
        <f t="shared" si="6"/>
        <v>80750</v>
      </c>
    </row>
    <row r="45" spans="1:13" x14ac:dyDescent="0.3">
      <c r="A45">
        <v>43</v>
      </c>
      <c r="B45" s="1">
        <v>44061</v>
      </c>
      <c r="C45" s="2">
        <v>5.2083333333333336E-2</v>
      </c>
      <c r="D45">
        <f t="shared" si="0"/>
        <v>2</v>
      </c>
      <c r="E45" s="3">
        <f t="shared" si="1"/>
        <v>525</v>
      </c>
      <c r="F45">
        <f t="shared" si="9"/>
        <v>269.99999999999994</v>
      </c>
      <c r="G45">
        <f t="shared" si="7"/>
        <v>7</v>
      </c>
      <c r="H45">
        <f t="shared" si="10"/>
        <v>0</v>
      </c>
      <c r="I45">
        <f t="shared" si="2"/>
        <v>262.99999999999994</v>
      </c>
      <c r="J45">
        <f t="shared" si="3"/>
        <v>262.99999999999994</v>
      </c>
      <c r="K45">
        <f t="shared" si="4"/>
        <v>262.00000000000006</v>
      </c>
      <c r="L45">
        <f t="shared" si="5"/>
        <v>122733</v>
      </c>
      <c r="M45">
        <f t="shared" si="6"/>
        <v>82967</v>
      </c>
    </row>
    <row r="46" spans="1:13" x14ac:dyDescent="0.3">
      <c r="A46">
        <v>44</v>
      </c>
      <c r="B46" s="1">
        <v>44062</v>
      </c>
      <c r="C46" s="2">
        <v>5.2083333333333336E-2</v>
      </c>
      <c r="D46">
        <f t="shared" si="0"/>
        <v>3</v>
      </c>
      <c r="E46" s="3">
        <f t="shared" si="1"/>
        <v>525</v>
      </c>
      <c r="F46">
        <f t="shared" si="9"/>
        <v>262.99999999999994</v>
      </c>
      <c r="G46">
        <f t="shared" si="7"/>
        <v>0</v>
      </c>
      <c r="H46">
        <f t="shared" si="10"/>
        <v>0</v>
      </c>
      <c r="I46">
        <f t="shared" si="2"/>
        <v>262.99999999999994</v>
      </c>
      <c r="J46">
        <f t="shared" si="3"/>
        <v>262.99999999999994</v>
      </c>
      <c r="K46">
        <f t="shared" si="4"/>
        <v>262.00000000000006</v>
      </c>
      <c r="L46">
        <f t="shared" si="5"/>
        <v>122733</v>
      </c>
      <c r="M46">
        <f t="shared" si="6"/>
        <v>82967</v>
      </c>
    </row>
    <row r="47" spans="1:13" x14ac:dyDescent="0.3">
      <c r="A47">
        <v>45</v>
      </c>
      <c r="B47" s="1">
        <v>44063</v>
      </c>
      <c r="C47" s="2">
        <v>5.2083333333333336E-2</v>
      </c>
      <c r="D47">
        <f t="shared" si="0"/>
        <v>4</v>
      </c>
      <c r="E47" s="3">
        <f t="shared" si="1"/>
        <v>525</v>
      </c>
      <c r="F47">
        <f t="shared" si="9"/>
        <v>262.99999999999994</v>
      </c>
      <c r="G47">
        <f t="shared" si="7"/>
        <v>0</v>
      </c>
      <c r="H47">
        <f t="shared" si="10"/>
        <v>0</v>
      </c>
      <c r="I47">
        <f t="shared" si="2"/>
        <v>262.99999999999994</v>
      </c>
      <c r="J47">
        <f t="shared" si="3"/>
        <v>262.99999999999994</v>
      </c>
      <c r="K47">
        <f t="shared" si="4"/>
        <v>262.00000000000006</v>
      </c>
      <c r="L47">
        <f t="shared" si="5"/>
        <v>122733</v>
      </c>
      <c r="M47">
        <f t="shared" si="6"/>
        <v>82967</v>
      </c>
    </row>
    <row r="48" spans="1:13" x14ac:dyDescent="0.3">
      <c r="A48">
        <v>46</v>
      </c>
      <c r="B48" s="1">
        <v>44064</v>
      </c>
      <c r="C48" s="2">
        <v>5.2083333333333336E-2</v>
      </c>
      <c r="D48">
        <f t="shared" si="0"/>
        <v>5</v>
      </c>
      <c r="E48" s="3">
        <f t="shared" si="1"/>
        <v>525</v>
      </c>
      <c r="F48">
        <f t="shared" si="9"/>
        <v>262.99999999999994</v>
      </c>
      <c r="G48">
        <f t="shared" si="7"/>
        <v>7</v>
      </c>
      <c r="H48">
        <f t="shared" si="10"/>
        <v>0</v>
      </c>
      <c r="I48">
        <f t="shared" si="2"/>
        <v>255.99999999999994</v>
      </c>
      <c r="J48">
        <f t="shared" si="3"/>
        <v>255.99999999999994</v>
      </c>
      <c r="K48">
        <f t="shared" si="4"/>
        <v>269.00000000000006</v>
      </c>
      <c r="L48">
        <f t="shared" si="5"/>
        <v>119466</v>
      </c>
      <c r="M48">
        <f t="shared" si="6"/>
        <v>85183</v>
      </c>
    </row>
    <row r="49" spans="1:13" x14ac:dyDescent="0.3">
      <c r="A49">
        <v>47</v>
      </c>
      <c r="B49" s="1">
        <v>44065</v>
      </c>
      <c r="C49" s="2">
        <v>5.2083333333333336E-2</v>
      </c>
      <c r="D49">
        <f t="shared" si="0"/>
        <v>6</v>
      </c>
      <c r="E49" s="3">
        <f t="shared" si="1"/>
        <v>345</v>
      </c>
      <c r="F49">
        <f t="shared" si="9"/>
        <v>255.99999999999994</v>
      </c>
      <c r="G49">
        <f t="shared" si="7"/>
        <v>0</v>
      </c>
      <c r="H49">
        <f t="shared" si="10"/>
        <v>3</v>
      </c>
      <c r="I49">
        <f t="shared" si="2"/>
        <v>258.99999999999994</v>
      </c>
      <c r="J49">
        <f t="shared" si="3"/>
        <v>258.99999999999994</v>
      </c>
      <c r="K49">
        <f t="shared" si="4"/>
        <v>86.000000000000057</v>
      </c>
      <c r="L49">
        <f t="shared" si="5"/>
        <v>120866</v>
      </c>
      <c r="M49">
        <f t="shared" si="6"/>
        <v>27233</v>
      </c>
    </row>
    <row r="50" spans="1:13" x14ac:dyDescent="0.3">
      <c r="A50">
        <v>48</v>
      </c>
      <c r="B50" s="1">
        <v>44066</v>
      </c>
      <c r="C50" s="2">
        <v>5.2083333333333336E-2</v>
      </c>
      <c r="D50">
        <f t="shared" si="0"/>
        <v>7</v>
      </c>
      <c r="E50" s="3">
        <f t="shared" si="1"/>
        <v>345</v>
      </c>
      <c r="F50">
        <f t="shared" si="9"/>
        <v>258.99999999999994</v>
      </c>
      <c r="G50">
        <f t="shared" si="7"/>
        <v>0</v>
      </c>
      <c r="H50">
        <f t="shared" si="10"/>
        <v>3</v>
      </c>
      <c r="I50">
        <f t="shared" si="2"/>
        <v>261.99999999999994</v>
      </c>
      <c r="J50">
        <f t="shared" si="3"/>
        <v>261.99999999999994</v>
      </c>
      <c r="K50">
        <f t="shared" si="4"/>
        <v>83.000000000000057</v>
      </c>
      <c r="L50">
        <f t="shared" si="5"/>
        <v>122266</v>
      </c>
      <c r="M50">
        <f t="shared" si="6"/>
        <v>26283</v>
      </c>
    </row>
    <row r="51" spans="1:13" x14ac:dyDescent="0.3">
      <c r="A51">
        <v>49</v>
      </c>
      <c r="B51" s="1">
        <v>44067</v>
      </c>
      <c r="C51" s="2">
        <v>9.375E-2</v>
      </c>
      <c r="D51">
        <f t="shared" si="0"/>
        <v>1</v>
      </c>
      <c r="E51" s="3">
        <f t="shared" si="1"/>
        <v>465</v>
      </c>
      <c r="F51">
        <f t="shared" si="9"/>
        <v>261.99999999999994</v>
      </c>
      <c r="G51">
        <f t="shared" si="7"/>
        <v>7</v>
      </c>
      <c r="H51">
        <f t="shared" si="10"/>
        <v>0</v>
      </c>
      <c r="I51">
        <f t="shared" si="2"/>
        <v>254.99999999999994</v>
      </c>
      <c r="J51">
        <f t="shared" si="3"/>
        <v>254.99999999999994</v>
      </c>
      <c r="K51">
        <f t="shared" si="4"/>
        <v>210.00000000000006</v>
      </c>
      <c r="L51">
        <f t="shared" si="5"/>
        <v>119000</v>
      </c>
      <c r="M51">
        <f t="shared" si="6"/>
        <v>66500</v>
      </c>
    </row>
    <row r="52" spans="1:13" x14ac:dyDescent="0.3">
      <c r="A52">
        <v>50</v>
      </c>
      <c r="B52" s="1">
        <v>44068</v>
      </c>
      <c r="C52" s="2">
        <v>9.375E-2</v>
      </c>
      <c r="D52">
        <f t="shared" si="0"/>
        <v>2</v>
      </c>
      <c r="E52" s="3">
        <f t="shared" si="1"/>
        <v>465</v>
      </c>
      <c r="F52">
        <f t="shared" si="9"/>
        <v>254.99999999999994</v>
      </c>
      <c r="G52">
        <f t="shared" si="7"/>
        <v>0</v>
      </c>
      <c r="H52">
        <f t="shared" si="10"/>
        <v>0</v>
      </c>
      <c r="I52">
        <f t="shared" si="2"/>
        <v>254.99999999999994</v>
      </c>
      <c r="J52">
        <f t="shared" si="3"/>
        <v>254.99999999999994</v>
      </c>
      <c r="K52">
        <f t="shared" si="4"/>
        <v>210.00000000000006</v>
      </c>
      <c r="L52">
        <f t="shared" si="5"/>
        <v>119000</v>
      </c>
      <c r="M52">
        <f t="shared" si="6"/>
        <v>66500</v>
      </c>
    </row>
    <row r="53" spans="1:13" x14ac:dyDescent="0.3">
      <c r="A53">
        <v>51</v>
      </c>
      <c r="B53" s="1">
        <v>44069</v>
      </c>
      <c r="C53" s="2">
        <v>9.375E-2</v>
      </c>
      <c r="D53">
        <f t="shared" si="0"/>
        <v>3</v>
      </c>
      <c r="E53" s="3">
        <f t="shared" si="1"/>
        <v>465</v>
      </c>
      <c r="F53">
        <f t="shared" si="9"/>
        <v>254.99999999999994</v>
      </c>
      <c r="G53">
        <f t="shared" si="7"/>
        <v>0</v>
      </c>
      <c r="H53">
        <f t="shared" si="10"/>
        <v>0</v>
      </c>
      <c r="I53">
        <f t="shared" si="2"/>
        <v>254.99999999999994</v>
      </c>
      <c r="J53">
        <f t="shared" si="3"/>
        <v>254.99999999999994</v>
      </c>
      <c r="K53">
        <f t="shared" si="4"/>
        <v>210.00000000000006</v>
      </c>
      <c r="L53">
        <f t="shared" si="5"/>
        <v>119000</v>
      </c>
      <c r="M53">
        <f t="shared" si="6"/>
        <v>66500</v>
      </c>
    </row>
    <row r="54" spans="1:13" x14ac:dyDescent="0.3">
      <c r="A54">
        <v>52</v>
      </c>
      <c r="B54" s="1">
        <v>44070</v>
      </c>
      <c r="C54" s="2">
        <v>6.25E-2</v>
      </c>
      <c r="D54">
        <f t="shared" si="0"/>
        <v>4</v>
      </c>
      <c r="E54" s="3">
        <f t="shared" si="1"/>
        <v>510</v>
      </c>
      <c r="F54">
        <f t="shared" si="9"/>
        <v>254.99999999999994</v>
      </c>
      <c r="G54">
        <f t="shared" si="7"/>
        <v>7</v>
      </c>
      <c r="H54">
        <f t="shared" si="10"/>
        <v>0</v>
      </c>
      <c r="I54">
        <f t="shared" si="2"/>
        <v>247.99999999999994</v>
      </c>
      <c r="J54">
        <f t="shared" si="3"/>
        <v>247.99999999999994</v>
      </c>
      <c r="K54">
        <f t="shared" si="4"/>
        <v>262.00000000000006</v>
      </c>
      <c r="L54">
        <f t="shared" si="5"/>
        <v>115733</v>
      </c>
      <c r="M54">
        <f t="shared" si="6"/>
        <v>82967</v>
      </c>
    </row>
    <row r="55" spans="1:13" x14ac:dyDescent="0.3">
      <c r="A55">
        <v>53</v>
      </c>
      <c r="B55" s="1">
        <v>44071</v>
      </c>
      <c r="C55" s="2">
        <v>6.25E-2</v>
      </c>
      <c r="D55">
        <f t="shared" si="0"/>
        <v>5</v>
      </c>
      <c r="E55" s="3">
        <f t="shared" si="1"/>
        <v>510</v>
      </c>
      <c r="F55">
        <f t="shared" si="9"/>
        <v>247.99999999999994</v>
      </c>
      <c r="G55">
        <f t="shared" si="7"/>
        <v>0</v>
      </c>
      <c r="H55">
        <f t="shared" si="10"/>
        <v>0</v>
      </c>
      <c r="I55">
        <f t="shared" si="2"/>
        <v>247.99999999999994</v>
      </c>
      <c r="J55">
        <f t="shared" si="3"/>
        <v>247.99999999999994</v>
      </c>
      <c r="K55">
        <f t="shared" si="4"/>
        <v>262.00000000000006</v>
      </c>
      <c r="L55">
        <f t="shared" si="5"/>
        <v>115733</v>
      </c>
      <c r="M55">
        <f t="shared" si="6"/>
        <v>82967</v>
      </c>
    </row>
    <row r="56" spans="1:13" x14ac:dyDescent="0.3">
      <c r="A56">
        <v>54</v>
      </c>
      <c r="B56" s="1">
        <v>44072</v>
      </c>
      <c r="C56" s="2">
        <v>6.25E-2</v>
      </c>
      <c r="D56">
        <f t="shared" si="0"/>
        <v>6</v>
      </c>
      <c r="E56" s="3">
        <f t="shared" si="1"/>
        <v>330</v>
      </c>
      <c r="F56">
        <f t="shared" si="9"/>
        <v>247.99999999999994</v>
      </c>
      <c r="G56">
        <f t="shared" si="7"/>
        <v>0</v>
      </c>
      <c r="H56">
        <f t="shared" si="10"/>
        <v>2</v>
      </c>
      <c r="I56">
        <f t="shared" si="2"/>
        <v>249.99999999999994</v>
      </c>
      <c r="J56">
        <f t="shared" si="3"/>
        <v>249.99999999999994</v>
      </c>
      <c r="K56">
        <f t="shared" si="4"/>
        <v>80.000000000000057</v>
      </c>
      <c r="L56">
        <f t="shared" si="5"/>
        <v>116666</v>
      </c>
      <c r="M56">
        <f t="shared" si="6"/>
        <v>25333</v>
      </c>
    </row>
    <row r="57" spans="1:13" x14ac:dyDescent="0.3">
      <c r="A57">
        <v>55</v>
      </c>
      <c r="B57" s="1">
        <v>44073</v>
      </c>
      <c r="C57" s="2">
        <v>6.25E-2</v>
      </c>
      <c r="D57">
        <f t="shared" si="0"/>
        <v>7</v>
      </c>
      <c r="E57" s="3">
        <f t="shared" si="1"/>
        <v>330</v>
      </c>
      <c r="F57">
        <f t="shared" si="9"/>
        <v>249.99999999999994</v>
      </c>
      <c r="G57">
        <f t="shared" si="7"/>
        <v>7</v>
      </c>
      <c r="H57">
        <f t="shared" si="10"/>
        <v>2</v>
      </c>
      <c r="I57">
        <f t="shared" si="2"/>
        <v>244.99999999999994</v>
      </c>
      <c r="J57">
        <f t="shared" si="3"/>
        <v>244.99999999999994</v>
      </c>
      <c r="K57">
        <f t="shared" si="4"/>
        <v>85.000000000000057</v>
      </c>
      <c r="L57">
        <f t="shared" si="5"/>
        <v>114333</v>
      </c>
      <c r="M57">
        <f t="shared" si="6"/>
        <v>26917</v>
      </c>
    </row>
    <row r="58" spans="1:13" x14ac:dyDescent="0.3">
      <c r="A58">
        <v>56</v>
      </c>
      <c r="B58" s="1">
        <v>44074</v>
      </c>
      <c r="C58" s="2">
        <v>6.25E-2</v>
      </c>
      <c r="D58">
        <f t="shared" si="0"/>
        <v>1</v>
      </c>
      <c r="E58" s="3">
        <f t="shared" si="1"/>
        <v>510</v>
      </c>
      <c r="F58">
        <f t="shared" si="9"/>
        <v>244.99999999999994</v>
      </c>
      <c r="G58">
        <f t="shared" si="7"/>
        <v>0</v>
      </c>
      <c r="H58">
        <f t="shared" si="10"/>
        <v>0</v>
      </c>
      <c r="I58">
        <f t="shared" si="2"/>
        <v>244.99999999999994</v>
      </c>
      <c r="J58">
        <f t="shared" si="3"/>
        <v>244.99999999999994</v>
      </c>
      <c r="K58">
        <f t="shared" si="4"/>
        <v>265.00000000000006</v>
      </c>
      <c r="L58">
        <f t="shared" si="5"/>
        <v>114333</v>
      </c>
      <c r="M58">
        <f t="shared" si="6"/>
        <v>83917</v>
      </c>
    </row>
    <row r="59" spans="1:13" x14ac:dyDescent="0.3">
      <c r="A59">
        <v>57</v>
      </c>
      <c r="B59" s="1">
        <v>44075</v>
      </c>
      <c r="C59" s="2">
        <v>5.9027777777777783E-2</v>
      </c>
      <c r="D59">
        <f t="shared" si="0"/>
        <v>2</v>
      </c>
      <c r="E59" s="3">
        <f t="shared" si="1"/>
        <v>515</v>
      </c>
      <c r="F59">
        <f t="shared" si="9"/>
        <v>244.99999999999994</v>
      </c>
      <c r="G59">
        <f t="shared" si="7"/>
        <v>0</v>
      </c>
      <c r="H59">
        <f t="shared" si="10"/>
        <v>0</v>
      </c>
      <c r="I59">
        <f t="shared" si="2"/>
        <v>244.99999999999994</v>
      </c>
      <c r="J59">
        <f t="shared" si="3"/>
        <v>244.99999999999994</v>
      </c>
      <c r="K59">
        <f t="shared" si="4"/>
        <v>270.00000000000006</v>
      </c>
      <c r="L59">
        <f t="shared" si="5"/>
        <v>114333</v>
      </c>
      <c r="M59">
        <f t="shared" si="6"/>
        <v>85500</v>
      </c>
    </row>
    <row r="60" spans="1:13" x14ac:dyDescent="0.3">
      <c r="A60">
        <v>58</v>
      </c>
      <c r="B60" s="1">
        <v>44076</v>
      </c>
      <c r="C60" s="2">
        <v>5.9027777777777783E-2</v>
      </c>
      <c r="D60">
        <f t="shared" si="0"/>
        <v>3</v>
      </c>
      <c r="E60" s="3">
        <f t="shared" si="1"/>
        <v>515</v>
      </c>
      <c r="F60">
        <f t="shared" si="9"/>
        <v>244.99999999999994</v>
      </c>
      <c r="G60">
        <f t="shared" si="7"/>
        <v>7</v>
      </c>
      <c r="H60">
        <f t="shared" si="10"/>
        <v>0</v>
      </c>
      <c r="I60">
        <f t="shared" si="2"/>
        <v>237.99999999999994</v>
      </c>
      <c r="J60">
        <f t="shared" si="3"/>
        <v>237.99999999999994</v>
      </c>
      <c r="K60">
        <f t="shared" si="4"/>
        <v>277.00000000000006</v>
      </c>
      <c r="L60">
        <f t="shared" si="5"/>
        <v>111066</v>
      </c>
      <c r="M60">
        <f t="shared" si="6"/>
        <v>87717</v>
      </c>
    </row>
    <row r="61" spans="1:13" x14ac:dyDescent="0.3">
      <c r="A61">
        <v>59</v>
      </c>
      <c r="B61" s="1">
        <v>44077</v>
      </c>
      <c r="C61" s="2">
        <v>5.9027777777777783E-2</v>
      </c>
      <c r="D61">
        <f t="shared" si="0"/>
        <v>4</v>
      </c>
      <c r="E61" s="3">
        <f t="shared" si="1"/>
        <v>515</v>
      </c>
      <c r="F61">
        <f t="shared" si="9"/>
        <v>237.99999999999994</v>
      </c>
      <c r="G61">
        <f t="shared" si="7"/>
        <v>0</v>
      </c>
      <c r="H61">
        <f t="shared" si="10"/>
        <v>0</v>
      </c>
      <c r="I61">
        <f t="shared" si="2"/>
        <v>237.99999999999994</v>
      </c>
      <c r="J61">
        <f t="shared" si="3"/>
        <v>237.99999999999994</v>
      </c>
      <c r="K61">
        <f t="shared" si="4"/>
        <v>277.00000000000006</v>
      </c>
      <c r="L61">
        <f t="shared" si="5"/>
        <v>111066</v>
      </c>
      <c r="M61">
        <f t="shared" si="6"/>
        <v>87717</v>
      </c>
    </row>
    <row r="62" spans="1:13" x14ac:dyDescent="0.3">
      <c r="A62">
        <v>60</v>
      </c>
      <c r="B62" s="1">
        <v>44078</v>
      </c>
      <c r="C62" s="2">
        <v>5.9027777777777783E-2</v>
      </c>
      <c r="D62">
        <f t="shared" si="0"/>
        <v>5</v>
      </c>
      <c r="E62" s="3">
        <f t="shared" si="1"/>
        <v>515</v>
      </c>
      <c r="F62">
        <f t="shared" si="9"/>
        <v>237.99999999999994</v>
      </c>
      <c r="G62">
        <f t="shared" si="7"/>
        <v>0</v>
      </c>
      <c r="H62">
        <f t="shared" si="10"/>
        <v>0</v>
      </c>
      <c r="I62">
        <f t="shared" si="2"/>
        <v>237.99999999999994</v>
      </c>
      <c r="J62">
        <f t="shared" si="3"/>
        <v>237.99999999999994</v>
      </c>
      <c r="K62">
        <f t="shared" si="4"/>
        <v>277.00000000000006</v>
      </c>
      <c r="L62">
        <f t="shared" si="5"/>
        <v>111066</v>
      </c>
      <c r="M62">
        <f t="shared" si="6"/>
        <v>87717</v>
      </c>
    </row>
    <row r="64" spans="1:13" x14ac:dyDescent="0.3">
      <c r="L64">
        <f>SUM(L3:L63)</f>
        <v>8013575</v>
      </c>
      <c r="M64">
        <f>SUM(M3:M63)</f>
        <v>3367115</v>
      </c>
    </row>
    <row r="65" spans="12:13" x14ac:dyDescent="0.3">
      <c r="L65">
        <f>'6.1-3'!K63</f>
        <v>6735000</v>
      </c>
      <c r="M65">
        <f>'6.1-3'!L63</f>
        <v>4539413</v>
      </c>
    </row>
    <row r="66" spans="12:13" x14ac:dyDescent="0.3">
      <c r="L66">
        <f>L64-L65</f>
        <v>1278575</v>
      </c>
      <c r="M66">
        <f>M64-M65</f>
        <v>-1172298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</vt:vector>
  </HeadingPairs>
  <TitlesOfParts>
    <vt:vector size="3" baseType="lpstr">
      <vt:lpstr>6.1-3</vt:lpstr>
      <vt:lpstr>6.5</vt:lpstr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2020-09-03T18:23:58Z</dcterms:created>
  <dcterms:modified xsi:type="dcterms:W3CDTF">2022-05-02T21:57:33Z</dcterms:modified>
</cp:coreProperties>
</file>